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45" windowWidth="11355" windowHeight="7425" activeTab="1"/>
  </bookViews>
  <sheets>
    <sheet name="ได้รับงบปี55" sheetId="1" r:id="rId1"/>
    <sheet name="กลยุทธ์1 " sheetId="2" r:id="rId2"/>
    <sheet name="กลยุทธ์ 2" sheetId="3" r:id="rId3"/>
    <sheet name="กลยุทธ์ 3" sheetId="4" r:id="rId4"/>
    <sheet name="กลยุทธ์ 4" sheetId="5" r:id="rId5"/>
    <sheet name="กลยุทธ์ 5" sheetId="6" r:id="rId6"/>
    <sheet name=" มฐ.1" sheetId="7" r:id="rId7"/>
    <sheet name=" มฐ.2" sheetId="8" r:id="rId8"/>
    <sheet name=" มฐ.3" sheetId="9" r:id="rId9"/>
    <sheet name=" มฐ.4" sheetId="10" r:id="rId10"/>
    <sheet name="มฐ. 5" sheetId="11" r:id="rId11"/>
    <sheet name="โครงการ มฐ.5 (2)" sheetId="12" r:id="rId12"/>
    <sheet name="กลยุทธ์ใหญ่ (2)" sheetId="13" r:id="rId13"/>
    <sheet name="กลยุทธ์ใหญ่" sheetId="14" r:id="rId14"/>
    <sheet name="มอบแผนให้ใคร" sheetId="15" r:id="rId15"/>
    <sheet name="ประมาณการ" sheetId="16" r:id="rId16"/>
  </sheets>
  <definedNames>
    <definedName name="_xlnm.Print_Titles" localSheetId="7">' มฐ.2'!$1:$3</definedName>
    <definedName name="_xlnm.Print_Titles" localSheetId="8">' มฐ.3'!$1:$3</definedName>
    <definedName name="_xlnm.Print_Titles" localSheetId="9">' มฐ.4'!$1:$3</definedName>
  </definedNames>
  <calcPr fullCalcOnLoad="1"/>
</workbook>
</file>

<file path=xl/comments1.xml><?xml version="1.0" encoding="utf-8"?>
<comments xmlns="http://schemas.openxmlformats.org/spreadsheetml/2006/main">
  <authors>
    <author>Student</author>
  </authors>
  <commentList>
    <comment ref="A1" authorId="0">
      <text>
        <r>
          <rPr>
            <b/>
            <sz val="9"/>
            <rFont val="Tahoma"/>
            <family val="2"/>
          </rPr>
          <t>Student: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<sst xmlns="http://schemas.openxmlformats.org/spreadsheetml/2006/main" count="1756" uniqueCount="873">
  <si>
    <t>ระยะเวลา</t>
  </si>
  <si>
    <t>งบประมาณ</t>
  </si>
  <si>
    <t>ผู้รับผิดชอบ</t>
  </si>
  <si>
    <t>ผลการดำเนินงาน</t>
  </si>
  <si>
    <t>ตามหลักสูตรการศึกษาขั้นพื้นฐาน</t>
  </si>
  <si>
    <t>ที่มีคุณภาพตามหลักปรัชญาเศรษฐกิจพอเพียงเพิ่มขึ้น</t>
  </si>
  <si>
    <t>5. ผู้เรียนทุกคนได้รับการสนับสนุนการศึกษาโดยไม่เสียค่าใช้จ่าย</t>
  </si>
  <si>
    <t>สำหรับรายการหนังสือ อุปกรณ์การเรียน เครื่องแบบนักเรียน</t>
  </si>
  <si>
    <t>3.ครูและบุคลากรทางการศึกษามีความพอใจในความมั่นคง</t>
  </si>
  <si>
    <t>เป้าหมาย  สพป.เพชรบุรี เขต 1 (ระบุหน่วยนับ)</t>
  </si>
  <si>
    <t>เป้าหมาย สพป.พบ. เขต 1 (ระบุหน่วยนับ)</t>
  </si>
  <si>
    <t>เป้าหมาย  สพป.พบ เขต 1 (ระบุหน่วยนับ)</t>
  </si>
  <si>
    <t>4. อัตราการออกกลางคันของผู้เรียนเป็น "ศูนย์"</t>
  </si>
  <si>
    <t>กิจกรรมพัฒนาคุณภาพผู้เรียน ค่าเล่าเรียนและผู้ปกครอง</t>
  </si>
  <si>
    <t>ของผู้เรียนลดภาระค่าใช้จ่ายด้านการศึกษา</t>
  </si>
  <si>
    <t>1. ผู้เรียนทุกคนได้รับการพัฒนาให้มีจิตสำนึกความเป็นไทย</t>
  </si>
  <si>
    <t>4.ผู้เรียนทุกคนได้รับการพัฒนาทักษะการดำรงชีวิต</t>
  </si>
  <si>
    <t xml:space="preserve">1. ประชากรวัยเรียนทุกคนได้รับการศึกษาขั้นพื้นฐาน
  </t>
  </si>
  <si>
    <t xml:space="preserve">2. ผู้เรียนได้เรียนจนจบการศึกษาขั้นพื้นฐานภายในกำหนด             
   </t>
  </si>
  <si>
    <t>ไม่น้อยกว่าร้อยละ 90</t>
  </si>
  <si>
    <t>3.ผู้พิการที่ได้รับการพัฒนาสมรรถภาพ</t>
  </si>
  <si>
    <t>ได้อย่างมีคุณภาพ ไม่น้อยกว่าร้อยละ 85</t>
  </si>
  <si>
    <t>1.ข้าราชการครูที่ได้รับการพัฒนา สามารถจัดการเรียนรู้</t>
  </si>
  <si>
    <t xml:space="preserve"> </t>
  </si>
  <si>
    <t>2.สำนักงานเขตพื้นที่การศึกษาประถมศึกษา</t>
  </si>
  <si>
    <t xml:space="preserve"> มีความเข้มแข็งด้านการบริหารทรัพยากรบุคคล ในระดับดีขึ้นไป</t>
  </si>
  <si>
    <t>ของการประกอบวิชาชีพไม่น้อยกว่าร้อยละ 85</t>
  </si>
  <si>
    <t>4.บุคลากรทางการศึกษาได้รับการพัฒนาให้มีคุณภาพและ</t>
  </si>
  <si>
    <t>สามารถปฏิบัติงานได้ตามมาตรฐานหรือเกณฑ์ ที่กำหนดร้อยละ85</t>
  </si>
  <si>
    <t>และส่งเสริมความสามารถด้านเทคโนโลยีเพื่อเป็นเครื่องมือในการเรียนรู้</t>
  </si>
  <si>
    <t xml:space="preserve">กลยุทธ์ ที่ 1 พัฒนาคุณภาพและมาตรฐานการศึกษาทุกระดับตามหลักสูตร </t>
  </si>
  <si>
    <t xml:space="preserve">กลยุทธ์ ที่ 2 ปลูกฝังคุณธรรม ความสำนึกในความเป็นชาติไทย
</t>
  </si>
  <si>
    <t>ในการพัฒนาเต็มตามศักยภาพ</t>
  </si>
  <si>
    <t>กลยุทธ์ ที่ 3 ขยายโอกาสทางการศึกษาให้ทั่วถึงครอบคลุม ผู้เรียนได้รับโอกาส</t>
  </si>
  <si>
    <t>และวิถีชีวิตตามหลักปรัชญาเศรษฐกิจพอเพียง</t>
  </si>
  <si>
    <t xml:space="preserve">กลยุทธ์ ที่  4 พัฒนาครูและบุคลากรทางการศึกษาทั้งระบบ  </t>
  </si>
  <si>
    <t>ให้สามารถจัดการเรียนการสอนได้อย่างมีคุณภาพ</t>
  </si>
  <si>
    <t>อำนาจทางการศึกษา หลักธรรมาภิบาล เน้นการมีส่วนร่วมจากทุกภาคส่วน</t>
  </si>
  <si>
    <t xml:space="preserve">กลยุทธ์ ที่  5 พัฒนาประสิทธิภาพการบริหารจัดการศึกษา ตามแนวทางการกระจาย </t>
  </si>
  <si>
    <t>โครงการ</t>
  </si>
  <si>
    <t>รวม</t>
  </si>
  <si>
    <t>รวมงบทั้งสิ้น</t>
  </si>
  <si>
    <t>n/a</t>
  </si>
  <si>
    <t>100</t>
  </si>
  <si>
    <t>90</t>
  </si>
  <si>
    <t>85</t>
  </si>
  <si>
    <t>80</t>
  </si>
  <si>
    <r>
      <t>กลยุทธ์ ที่ 1</t>
    </r>
    <r>
      <rPr>
        <sz val="16"/>
        <color indexed="8"/>
        <rFont val="TH Niramit AS"/>
        <family val="0"/>
      </rPr>
      <t xml:space="preserve"> พัฒนาคุณภาพและมาตรฐานการศึกษาทุกระดับตามหลักสูตร และส่งเสริมความสามารถด้านเทคโนโลยีเพื่อเป็นเครื่องมือในการเรียนรู้</t>
    </r>
  </si>
  <si>
    <r>
      <t>ผลลัพธ์ของกลยุทธ์</t>
    </r>
    <r>
      <rPr>
        <sz val="16"/>
        <color indexed="8"/>
        <rFont val="TH Niramit AS"/>
        <family val="0"/>
      </rPr>
      <t xml:space="preserve">  ทุกโรงเรียนมีหลักสูตร มีแผนการเรียนการสอนและสื่อการเรียนการสอนที่ได้มาตรฐาน</t>
    </r>
  </si>
  <si>
    <t xml:space="preserve">   1.1 วิทยาศาสตร์ป.6</t>
  </si>
  <si>
    <t xml:space="preserve">   1.2 วิทยาศาสตร์ ม.3</t>
  </si>
  <si>
    <t xml:space="preserve">   1.3 คณิตศาสตร์ ป.6</t>
  </si>
  <si>
    <t xml:space="preserve">   1.4 คณิตศาสตร์ ม.3</t>
  </si>
  <si>
    <t xml:space="preserve">   1.5  ภาษาไทย ป.6</t>
  </si>
  <si>
    <t xml:space="preserve">   1.6  ภาษาไทย ม.3</t>
  </si>
  <si>
    <t xml:space="preserve">   1.7 สังคมศึกษา ป.6</t>
  </si>
  <si>
    <r>
      <t xml:space="preserve">กลยุทธ์ ที่   3  </t>
    </r>
    <r>
      <rPr>
        <sz val="16"/>
        <color indexed="8"/>
        <rFont val="TH Niramit AS"/>
        <family val="0"/>
      </rPr>
      <t xml:space="preserve">  ขยายโอกาสทางการศึกษาให้ทั่วถึง ครอบคลุม ผู้เรียนได้รับโอกาสในการพัฒนาเต็มตามศักยภาพ</t>
    </r>
  </si>
  <si>
    <r>
      <t xml:space="preserve">ผลลัพธ์ของกลยุทธ์   </t>
    </r>
    <r>
      <rPr>
        <sz val="16"/>
        <color indexed="8"/>
        <rFont val="TH Niramit AS"/>
        <family val="0"/>
      </rPr>
      <t>นักเรียนทุกคนได้เรียนการศึกษาภาคบังคับและมีโอกาสได้เรียนการศึกษาขั้นพื้นฐานทุกคน</t>
    </r>
  </si>
  <si>
    <t>ปริมาณงาน</t>
  </si>
  <si>
    <t>(ระบุหน่วยนับ)</t>
  </si>
  <si>
    <t>วัน/เดือน/ปี</t>
  </si>
  <si>
    <r>
      <t xml:space="preserve"> กลยุทธ์ ที่ 2 </t>
    </r>
    <r>
      <rPr>
        <sz val="16"/>
        <color indexed="8"/>
        <rFont val="TH Niramit AS"/>
        <family val="0"/>
      </rPr>
      <t>ปลูกฝังคุณธรรม ความสำนึกในความเป็นชาติไทย และวิถีชีวิตตามหลักปรัชญาเศรษฐกิจพอเพียง</t>
    </r>
    <r>
      <rPr>
        <b/>
        <sz val="16"/>
        <color indexed="8"/>
        <rFont val="TH Niramit AS"/>
        <family val="0"/>
      </rPr>
      <t xml:space="preserve">
</t>
    </r>
  </si>
  <si>
    <t xml:space="preserve"> เน้นการมีส่วนร่วมจากทุกภาคส่วนและความร่วมมือกับองค์กรปกครองส่วนท้องถิ่นเพื่อส่งเสริมและสนับสนุนการจัดศึกษา</t>
  </si>
  <si>
    <r>
      <t xml:space="preserve"> กลยุทธ์ ที่  5 </t>
    </r>
    <r>
      <rPr>
        <sz val="16"/>
        <color indexed="8"/>
        <rFont val="TH Niramit AS"/>
        <family val="0"/>
      </rPr>
      <t>พัฒนาประสิทธิภาพการบริหารจัดการศึกษา ตามแนวทาง การกระจายอำนาจทางการศึกษา หลักธรรมาภิบาล</t>
    </r>
  </si>
  <si>
    <r>
      <t xml:space="preserve"> ผลลัพธ์ของกลยุทธ์    </t>
    </r>
    <r>
      <rPr>
        <sz val="16"/>
        <color indexed="8"/>
        <rFont val="TH Niramit AS"/>
        <family val="0"/>
      </rPr>
      <t>นักเรียนมีสำนึกในความเป็นไทย และดำรงชีวิตตามหลักปรัชญาเศรษฐกิจพอเพียง</t>
    </r>
  </si>
  <si>
    <t>0</t>
  </si>
  <si>
    <t>งบ สพป.</t>
  </si>
  <si>
    <t>วนิดา</t>
  </si>
  <si>
    <t>มานพ</t>
  </si>
  <si>
    <t>เขมณัฏฐ์</t>
  </si>
  <si>
    <t>ทรงเกียรติ</t>
  </si>
  <si>
    <t>กาญจนา</t>
  </si>
  <si>
    <t>รัชนี</t>
  </si>
  <si>
    <t>สมเกียรติ</t>
  </si>
  <si>
    <t>สมบัติ</t>
  </si>
  <si>
    <t>สมพงษ์ เกศีนิลพรรณ</t>
  </si>
  <si>
    <t>กิตติมา</t>
  </si>
  <si>
    <t>เพื่อยกระดับผลสัมฤทธิ์ทางการเรียน</t>
  </si>
  <si>
    <t>สำหรับผู้บริหารสถานศึกษา</t>
  </si>
  <si>
    <t>วีรยา</t>
  </si>
  <si>
    <t>ลำไย</t>
  </si>
  <si>
    <t>หนึ่งฤทัย</t>
  </si>
  <si>
    <t>วราภรณ์</t>
  </si>
  <si>
    <t xml:space="preserve">2.จัดทำข้อมูลพื้นฐานการศึกษา ปีงบประมาณ 2555 </t>
  </si>
  <si>
    <t>สว่างศรี</t>
  </si>
  <si>
    <t>ไพโรจน์</t>
  </si>
  <si>
    <t>ศศิธร</t>
  </si>
  <si>
    <t>อัจฉรา</t>
  </si>
  <si>
    <t>บุญจริง</t>
  </si>
  <si>
    <t>มาลี</t>
  </si>
  <si>
    <t>เครือชุลี</t>
  </si>
  <si>
    <t xml:space="preserve">หมายเหตุ ข้อ 1 ปี 2552 - 2554 เป็นการประเมินภายนอก รอบ 2 </t>
  </si>
  <si>
    <t xml:space="preserve">            ข้อ 2 ปี 2555 - 2557 เป็นการประเมินภายนอก รอบ 3</t>
  </si>
  <si>
    <t>รายละเอียดแผนปฏิบัติการประจำปีงบประมาณ 2555 จำแนกตามกลยุทธ์</t>
  </si>
  <si>
    <t>รายละเอียดแผนปฏิบัติการประจำปีงบประมาณ  2555 จำแนกตามกลยุทธ์</t>
  </si>
  <si>
    <r>
      <t xml:space="preserve"> ผลลัพธ์ของกลยุทธ์  </t>
    </r>
    <r>
      <rPr>
        <sz val="16"/>
        <color indexed="8"/>
        <rFont val="TH Niramit AS"/>
        <family val="0"/>
      </rPr>
      <t>ครูและบุคลากรทางการศึกษาได้รับการพัฒนาจนสามารถจัดการเรียนการสอนได้อย่างมีคุณภาพ</t>
    </r>
  </si>
  <si>
    <r>
      <t xml:space="preserve"> กลยุทธ์ ที่  4 </t>
    </r>
    <r>
      <rPr>
        <sz val="16"/>
        <color indexed="8"/>
        <rFont val="TH Niramit AS"/>
        <family val="0"/>
      </rPr>
      <t>พัฒนาครูและบุคลากรทางการศึกษาทั้งระบบ  ให้สามารถจัดการเรียนการสอนได้อย่างมีคุณภาพ</t>
    </r>
  </si>
  <si>
    <t xml:space="preserve"> รายละเอียดแผนปฏิบัติการประจำปีงบประมาณ 2555 จำแนกตามกลยุทธ์</t>
  </si>
  <si>
    <t xml:space="preserve"> รายละเอียดแผนปฏิบัติการประจำปีงบประมาณ  2555 จำแนกตามกลยุทธ์</t>
  </si>
  <si>
    <r>
      <t xml:space="preserve"> ผลลัพธ์ของกลยุทธ์  </t>
    </r>
    <r>
      <rPr>
        <sz val="16"/>
        <color indexed="8"/>
        <rFont val="TH Niramit AS"/>
        <family val="0"/>
      </rPr>
      <t>โรงเรียนมีการบริหารจัดการที่มีคุณภาพ  ได้มาตรฐานและมีส่วนร่วมจากทุกภาคส่วน</t>
    </r>
  </si>
  <si>
    <t>0.13</t>
  </si>
  <si>
    <t>0.11</t>
  </si>
  <si>
    <t>0.08</t>
  </si>
  <si>
    <t xml:space="preserve">รายละเอียดแผนปฏิบัติการประจำปีงบประมาณ 2555 จำแนกตามกลยุทธ์ </t>
  </si>
  <si>
    <t>จุดเน้น มาตรการ และตัวชี้วัดความสำเร็จ</t>
  </si>
  <si>
    <t>ตามหลักสูตรการศึกษาปฐมวัยอย่างมีคุณภาพ</t>
  </si>
  <si>
    <t>มาตรการ</t>
  </si>
  <si>
    <t>ตัวชี้วัดความสำเร็จ</t>
  </si>
  <si>
    <t>เวลาของหลักสูตร</t>
  </si>
  <si>
    <t xml:space="preserve">ข้อ 1.การเตรียมความพร้อมด้านร่างกาย อารมณ์ สังคมและสติปัญญา </t>
  </si>
  <si>
    <t>ข้อ 2.นักเรียนชั้นประถมศึกษาปีที่ 3 ทุกคนอ่านออกเขียนได้ คิดเลขเป็น</t>
  </si>
  <si>
    <t>ข้อ 1 ยกระดับคุณภาพการจัดกิจกรรมเพื่อพัฒนาการเรียนการสอนปฐมวัย</t>
  </si>
  <si>
    <t>ข้อ 1.ร้อยละ 90 ของโรงเรียนจัดเตรียมความพร้อมปฐมวัยอย่างมีคุณภาพ</t>
  </si>
  <si>
    <t>ข้อ 2.ร้อยละ 100 ของนักเรียนที่จบการศึกษาก่อนประถมศึกษาตามกำหนด</t>
  </si>
  <si>
    <t>เขียนคล่อง คิดเลขคล่อง และมีทักษะการคิดขั้นพื้นฐาน</t>
  </si>
  <si>
    <t>ข้อ 1.ร้อยละ100ของนักเรียนชั้นประถมศึกษาปีที่3อ่านออกเขียนได้ คิดเลขเป็น</t>
  </si>
  <si>
    <t xml:space="preserve">โดยเฉลี่ย อย่างน้อยวันละ 60 นาที </t>
  </si>
  <si>
    <t xml:space="preserve">ข้อ 2.ร้อยละ100ของนักเรียนชั้นประถมศึกษาปีที่ 6 ทุกคนอ่านคล่อง </t>
  </si>
  <si>
    <t>ข้อ 3. เร่งรัดพัฒนาการเรียนการสอนและสื่อการเรียนรู้ให้เป็นไปตามเป้าหมาย</t>
  </si>
  <si>
    <t>หลักสูตรการศึกษาขั้นพื้นฐาน</t>
  </si>
  <si>
    <t>ข้อ 2. พัฒนาคุณภาพการเรียนการสอนภาษาไทย  และคณิตศาสตร์</t>
  </si>
  <si>
    <t xml:space="preserve">ข้อ 1. ร้อยละ 75 ของนักเรียนมีทักษะในการแสวงหาความรู้ได้ด้วยตนเอง     </t>
  </si>
  <si>
    <t>รักการเรียนรู้ และพัฒนาตนเองอย่างต่อเนื่อง</t>
  </si>
  <si>
    <t>มีวิจารณญาณ มีความคิดสร้างสรรค์ตามระดับการศึกษา</t>
  </si>
  <si>
    <t>ข้อ 2. ร้อยละ 75 ของนักเรียนมีความสามารถในการคิดวิเคราะห์สังเคราะห์</t>
  </si>
  <si>
    <t xml:space="preserve">ข้อ 3.ผลสัมฤทธิ์ทางการเรียน5กลุ่มสาระวิชาหลักเพิ่มขึ้นอย่างน้อย
ร้อยละ 5 
</t>
  </si>
  <si>
    <t xml:space="preserve">ข้อ 4.ยกระดับผลสัมฤทธิ์ทางการเรียนตามหลักสูตรการศึกษาขั้นพื้นฐาน     </t>
  </si>
  <si>
    <t xml:space="preserve"> 8 กลุ่มสาระ โดยเน้น 5 กลุ่มวิชาหลัก  ได้แก่  วิทยาศาสตร์  คณิตศาสตร์ </t>
  </si>
  <si>
    <t xml:space="preserve"> ภาษาไทย  สังคมศึกษา  และภาษาต่างประเทศ</t>
  </si>
  <si>
    <t>ข้อ 1.ผลสัมฤทธิ์ทางการเรียนวิชาหลักระดับการศึกษาขั้นพื้นฐาน</t>
  </si>
  <si>
    <t>จากการประเมินระดับชาติเพิ่มขึ้นร้อยละ 5</t>
  </si>
  <si>
    <t xml:space="preserve">ข้อ 4.เพิ่มศักยภาพนักเรียนด้านคณิตศาสตร์ ด้านวิทยาศาสตร์และด้านเทคโนโลยี </t>
  </si>
  <si>
    <t xml:space="preserve">ข้อ 5. ส่งเสริม สนับสนุนให้สถานศึกษาใช้   ระบบคอมพิวเตอร์ </t>
  </si>
  <si>
    <t>และสื่ออิเล็กทรอนิกส์เพื่อจัดการเรียนการสอนเพิ่มขึ้น</t>
  </si>
  <si>
    <t>ข้อ 1.ร้อยละ 100 ของนักเรียน ชั้น ป.1 ได้รับสนับสนุนคอมพิวเตอร์พกพา</t>
  </si>
  <si>
    <t xml:space="preserve">ข้อ 2.ร้อยละ 100 ของนักเรียน
ชั้น ป.1 ที่ได้รับสนับสนุนคอมพิวเตอร์พกพา  
</t>
  </si>
  <si>
    <t>ได้รับการพัฒนาศักยภาพ</t>
  </si>
  <si>
    <t xml:space="preserve">ข้อ 3.ร้อยละ 100 ของนักเรียนมีทักษะ
ด้านเทคโนโลยีสารสนเทศ
</t>
  </si>
  <si>
    <t>ข้อ 4.ร้อยละ 100 ของนักเรียนที่ใช้อินเทอร์เน็ตเพื่อการเรียนรู้</t>
  </si>
  <si>
    <t xml:space="preserve">ข้อ 5.อัตราส่วนคอมพิวเตอร์
ต่อนักเรียน 1 : 10
</t>
  </si>
  <si>
    <t xml:space="preserve">ข้อ 6.ร้อยละ 80 ของสื่อการเรียนรู้ 
8 กลุ่มสาระที่มีคุณภาพทั้งเนื้อหา
</t>
  </si>
  <si>
    <t>และรูปเล่มให้สถานศึกษาเลือกใช้อย่างหลากหลาย</t>
  </si>
  <si>
    <t xml:space="preserve">ข้อ 6. ส่งเสริมการจัดการศึกษาให้กับผู้ที่มีความสามารถพิเศษให้ได้
</t>
  </si>
  <si>
    <t>รับการพัฒนาศักยภาพ</t>
  </si>
  <si>
    <t>เตรียมความพร้อมสู่ประชาคมอาเซียน</t>
  </si>
  <si>
    <t>มีภูมิคุ้มกันต่อการเปลี่ยนแปลงและสังคมพหุวัฒนธรรม</t>
  </si>
  <si>
    <t xml:space="preserve">ข้อ 5.นักเรียน ครู  ผู้บริหาร และบุคลากรทางการศึกษาได้รับการพัฒนา 
</t>
  </si>
  <si>
    <t>เข้าสู่ประชาคมอาเซียน</t>
  </si>
  <si>
    <t>ข้อ 7.พัฒนาศักยภาพผู้เรียน ครู ผู้บริหาร และบุคลากรทางการศึกษาให้มีทักษะ</t>
  </si>
  <si>
    <t>ภาษาที่สอง  และมีความพร้อมต่อการเข้าสู่ประชาคมอาเซียน</t>
  </si>
  <si>
    <t>ข้อ 2.สำนักงานเขตพื้นที่การศึกษาทุกแห่งดำเนินการพัฒนาคุณภาพการศึกษา</t>
  </si>
  <si>
    <t xml:space="preserve">สู่ประชาคมอาเซียน </t>
  </si>
  <si>
    <t>ข้อ 3.ผลสัมฤทธิ์ทางการเรียนของนักเรียนในวิชาภาษาอังกฤษเพิ่มขึ้นร้อยละ 5</t>
  </si>
  <si>
    <t>ข้อ 4.ร้อยละ50ของโรงเรียนต้นแบบประเภทต่างๆจัดการเรียนรู้ผ่านเกณฑ์มาตรฐาน</t>
  </si>
  <si>
    <t xml:space="preserve">ข้อ 8.พัฒนาคุณภาพผู้เรียนให้มีภูมิคุ้มกันต่อการเปลี่ยนแปลง และระบบเศรษฐกิจ </t>
  </si>
  <si>
    <t>สังคมพหุวัฒนธรรมรองรับการเป็นสมาชิกประชาคมอาเซียน</t>
  </si>
  <si>
    <t xml:space="preserve">ข้อ 1.ร้อยละ 50 ของโรงเรียน
จัดกิจกรรมสร้างความเข้าใจ
ในการเปลี่ยนแปลง
</t>
  </si>
  <si>
    <t>และสังคมพหุวัฒนธรรม</t>
  </si>
  <si>
    <t>ข้อ 1. ร้อยละ 60 ของโรงเรียน จัดกิจกรรมเตรียมความพร้อม</t>
  </si>
  <si>
    <t>จุดเน้นที่ 1</t>
  </si>
  <si>
    <t>จุดเน้นที่ 2</t>
  </si>
  <si>
    <t>มาตรการที่ 1</t>
  </si>
  <si>
    <t>จุดเน้นที่ 3</t>
  </si>
  <si>
    <t>มาตรการที่ 2</t>
  </si>
  <si>
    <t>จุดเน้นที่ 4</t>
  </si>
  <si>
    <t xml:space="preserve">ข้อ 1.นักเรียนของโรงเรียนจุฬาภรณ์ราชวิทยาลัยจำนวน 3,456 คน     </t>
  </si>
  <si>
    <t>ได้รับการพัฒนาความสามารถด้านวิทยาศาสตร์และคณิตศาสตร์</t>
  </si>
  <si>
    <t>ข้อ 2. ร้อยละ 80 ของนักเรียนมีคุณภาพตามมาตรฐานการเรียนรู้ของหลักสูตร</t>
  </si>
  <si>
    <t>จุดเน้นที่ 5</t>
  </si>
  <si>
    <t>จุดเน้นที่ 6</t>
  </si>
  <si>
    <t xml:space="preserve">ข้อ 6.นักเรียน มีทักษะชีวิตในการรับมือกับสถานการณ์และภัยพิบัติต่าง ๆ  </t>
  </si>
  <si>
    <t>ข้อ 1.พัฒนาคุณภาพผู้เรียนให้มีทักษะชีวิตในการรับมือกับภัยพิบัติได้</t>
  </si>
  <si>
    <t xml:space="preserve">ข้อ 1.ร้อยละ100ของโรงเรียนจัดกิจกรรมรับมือภัยพิบัติที่เหมาะสมกับบริบทของพื้นที่ </t>
  </si>
  <si>
    <t xml:space="preserve">ข้อ 1.สร้างองค์ความรู้เกี่ยวกับการป้องกันภัยพิบัติตามสภาพภูมิศาสตร์ </t>
  </si>
  <si>
    <t>ข้อ 2.ร้อยละ 80 ของนักเรียน และบุคลากรได้รับการช่วยเหลือในเบื้องต้น</t>
  </si>
  <si>
    <t>ข้อ 1.ร้อยละ100ของนักเรียนสามารถเรียนรู้และปรับตัวเข้ากับสถานการณ์กับภัยพิบัติ</t>
  </si>
  <si>
    <t>2.ร้อยละ 80 ของผู้เรียนที่มีคุณลักษณะที่พึงประสงค์</t>
  </si>
  <si>
    <t>3.ทุกโรงเรียนจัดกิจกรรมเสริมสร้างคุณธรรมฯ</t>
  </si>
  <si>
    <t xml:space="preserve">   ระดับ สพฐ.</t>
  </si>
  <si>
    <t xml:space="preserve"> ระดับ สพฐ.</t>
  </si>
  <si>
    <t>ข้อ 1.นักเรียนทุกคนมีความสำนึกในความรักชาติไทย</t>
  </si>
  <si>
    <t>ข้อ 1.ปลูกฝังให้ผู้เรียนมีคุณลักษณะอันพึงประสงค์</t>
  </si>
  <si>
    <t xml:space="preserve">ข้อ 2.ส่งเสริมจิตสำนึกความเป็นชาติไทยในสถาบันชาติ  </t>
  </si>
  <si>
    <t>ศาสนา และพระมหากษัตริย์  การปกครองตามระบอบ</t>
  </si>
  <si>
    <t>ประชาธิปไตยอันมีพระมหากษัตริย์ทรงเป็นประมุข</t>
  </si>
  <si>
    <t>ชาติไทยสังคมศึกษา ประชาธิปไตย  มีความเป็นพลเมืองไทย</t>
  </si>
  <si>
    <t>และพลโลก</t>
  </si>
  <si>
    <t xml:space="preserve">ข้อ 1.ร้อยละ 100 ของนักเรียนมีคุณลักษณะอันพึงประสงค์         </t>
  </si>
  <si>
    <t>ข้อ 2.ร้อยละ 100 ของนักเรียน มีความสำนึกในความรักชาติ</t>
  </si>
  <si>
    <t>ข้อ 1.ส่งเสริมและพัฒนากระบวนการเรียนรู้ประวัติศาสตร์</t>
  </si>
  <si>
    <t>ข้อ 2.ส่งเสริมการพัฒนาคุณธรรม จริยธรรมในสถานศึกษา</t>
  </si>
  <si>
    <t>ประชาธิปไตย มีความเป็นพลเมืองไทยและพลโลก</t>
  </si>
  <si>
    <t xml:space="preserve">ข้อ 1.ร้อยละ 100  ของนักเรียนได้เรียนรู้ประวัติศาสตร์ชาติไทย  สังคมศึกษา  </t>
  </si>
  <si>
    <t>ข้อ 2.ร้อยละ 100  ของโรงเรียนจัดกิจกรรมเสริมสร้างคุณธรรมจริยธรรม</t>
  </si>
  <si>
    <t>ข้อ 3.ร้อยละ 100  ของนักเรียนมีคุณธรรม  จริยธรรม</t>
  </si>
  <si>
    <t>มีวินัย สุภาพ สะอาด สามัคคี มีน้ำใจ) และกตัญญู</t>
  </si>
  <si>
    <t xml:space="preserve">(คุณธรรมพื้นฐาน 8 ประการ ได้แก่ ขยัน ประหยัด ซื่อสัตย์ </t>
  </si>
  <si>
    <t>ข้อ 4.ร้อยละ 100 ของนักเรียนประกอบกิจกรรมทางศาสนา</t>
  </si>
  <si>
    <t>และกิจกรรมที่เป็นประโยชน์ต่อผู้อื่นและสังคมอย่างสม่ำเสมอ</t>
  </si>
  <si>
    <t>1.ส่งเสริมการจัดการศึกษาตามหลักปรัชญาของเศรษฐกิจพอเพียง</t>
  </si>
  <si>
    <t xml:space="preserve">โดยการขยายผลสถานศึกษาพอเพียงต้นแบบ </t>
  </si>
  <si>
    <t>ข้อ 1.ส่งเสริมการดำรงตนตามหลักปรัชญาของเศรษฐกิจพอเพียง</t>
  </si>
  <si>
    <t>ข้อ 2.ขยายผลสถานศึกษาต้นแบบเศรษฐกิจพอเพียง</t>
  </si>
  <si>
    <t>ข้อ 1.ร้อยละ 100 ของโรงเรียนจัดการศึกษาตามหลักปรัชญาของ</t>
  </si>
  <si>
    <t>เศรษฐกิจพอเพียง</t>
  </si>
  <si>
    <t>ข้อ 2.ร้อยละ 30 ผ่านการประเมินเป็นสถานศึกษาต้นแบบเศรษฐกิจพอเพียง</t>
  </si>
  <si>
    <t>ข้อ 1.นักเรียนมีทักษะชีวิตในการรับมือกับสถานการณ์และภัยพิบัติต่างๆ</t>
  </si>
  <si>
    <t>ข้อ 1.ส่งเสริมความรับผิดชอบต่อสังคมและสิ่งแวดล้อม</t>
  </si>
  <si>
    <t xml:space="preserve">ข้อ 1.โรงเรียนร้อยละ 100  จัดกิจกรรมส่งเสริมความมีจิตสาธารณะ </t>
  </si>
  <si>
    <t>ความรับผิดชอบต่อสังคม และสิ่งแวดล้อม</t>
  </si>
  <si>
    <t xml:space="preserve">  ระดับสพฐ.</t>
  </si>
  <si>
    <t>กลางคัน  ศึกษาต่อและประกอบอาชีพ</t>
  </si>
  <si>
    <t>ข้อ 1.สร้างทางเลือกในการเรียนรู้ที่เน้นให้ประชากรวัยเรียนทุกคน</t>
  </si>
  <si>
    <t>ข้อ 1.เร่งรัดให้ประชากรวัยเรียนทุกคนได้รับการศึกษาขั้นพื้นฐาน</t>
  </si>
  <si>
    <t xml:space="preserve">ข้อ 2.ร้อยละ 100 ของผู้จบการศึกษาขั้นพื้นฐาน </t>
  </si>
  <si>
    <t>ตามกำหนดเวลาของหลักสูตร</t>
  </si>
  <si>
    <t>มาตรการที่ 3</t>
  </si>
  <si>
    <t>ข้อ 1.เสริมสร้างระบบดูแลช่วยเหลือนักเรียน</t>
  </si>
  <si>
    <t>และความสัมพันธ์ที่ดีระหว่างครูกับนักเรียน</t>
  </si>
  <si>
    <t xml:space="preserve">ข้อ 1.อัตราการออกกลางคันลดลง </t>
  </si>
  <si>
    <t xml:space="preserve">ข้อ 2. อัตราการเรียนต่อของผู้จบชั้น ม.3 สูงขึ้น </t>
  </si>
  <si>
    <t>ที่ตั้งครรภ์ลดลงร้อยละ 100</t>
  </si>
  <si>
    <t>ข้อ 3.จำนวนนักเรียนอายุต่ำกว่า 15 ปี</t>
  </si>
  <si>
    <t>ข้อ 4.จำนวนคดีเด็กและเยาวชนที่ถูกดำเนินคดีโดยสถานพินิจ</t>
  </si>
  <si>
    <t>และคุ้มครองเด็กและเยาวชน ลดลงร้อยละ 100</t>
  </si>
  <si>
    <t>มาตรการที่ 4</t>
  </si>
  <si>
    <t>ข้อ 1.ป้องกันและแก้ไขปัญหายาเสพติด</t>
  </si>
  <si>
    <t>ข้อ 2.ร้อยละ100 ของนักเรียนที่ติดสารเสพติดเข้ารับการบำบัด</t>
  </si>
  <si>
    <t>มาตรการที่ 5</t>
  </si>
  <si>
    <t xml:space="preserve">ข้อ 1.ส่งเสริมการจัดการศึกษาทางเลือก  </t>
  </si>
  <si>
    <t>กำหนดเวลาของหลักสูตร</t>
  </si>
  <si>
    <t>โดยครอบครัวและสถานประกอบการ องค์กรเอกชน</t>
  </si>
  <si>
    <t>มาตรการที่ 6</t>
  </si>
  <si>
    <t>ข้อ 1.ส่งเสริมการจัดการศึกษาเพื่อการมีงานทำ</t>
  </si>
  <si>
    <t>เมื่อจบการศึกษาขั้นพื้นฐาน อย่างน้อย 1 อาชีพ</t>
  </si>
  <si>
    <t>ข้อ 1.ร้อยละ 50 ของผู้เรียน ได้เรียนรู้งานอาชีพเหมาะสม</t>
  </si>
  <si>
    <t>กับศักยภาพของตนและสามารถนำไปประกอบอาชีพได้</t>
  </si>
  <si>
    <t>ข้อ 2.โรงเรียนจำนวน 84 โรงเรียนมีรูปแบบการ</t>
  </si>
  <si>
    <t>จัดการศึกษาแบบวิสาหกิจเพื่อการศึกษาแบบครบวงจร</t>
  </si>
  <si>
    <t>มาตรการที่ 7</t>
  </si>
  <si>
    <t>ข้อ 1.ส่งเสริมการจัดการศึกษาสำหรับผู้ด้อยโอกาส</t>
  </si>
  <si>
    <t>มาตรการที่ 8</t>
  </si>
  <si>
    <t>ข้อ 1.ส่งเสริมการจัดการศึกษาสำหรับผู้พิการ</t>
  </si>
  <si>
    <t>ข้อ 1.ผู้พิการ จำนวน 6,600 คน ได้รับการพัฒนาสมรรถภาพ</t>
  </si>
  <si>
    <t>ข้อ 2.ร้อยละ 65 ของผู้พิการมีความพร้อมเข้าเรียนชั้นป.1</t>
  </si>
  <si>
    <t xml:space="preserve">ข้อ 3.ร้อยละ 80 ของผู้พิการผ่านเกณฑ์การพัฒนาสมรรถภาพ </t>
  </si>
  <si>
    <t>ตามแผนการศึกษาเฉพาะบุคคล</t>
  </si>
  <si>
    <t>ข้อ 4.ร้อยละ 65 ของผู้พิการที่จบการศึกษาตาม</t>
  </si>
  <si>
    <t>ข้อ 5.ร้อยละ 80 ของผู้พิการได้รับการพัฒนาสมรรถภาพ</t>
  </si>
  <si>
    <t>ตามกำหนดเวลา</t>
  </si>
  <si>
    <t xml:space="preserve">   ระดับสพฐ.</t>
  </si>
  <si>
    <t>จุดเน้น</t>
  </si>
  <si>
    <t>ข้อ 1.นักเรียน ครู  ผู้บริหาร และบุคลากรทางการศึกษา</t>
  </si>
  <si>
    <t xml:space="preserve">ได้รับการพัฒนาเตรียมความพร้อมสู่ประชาคมอาเซียน </t>
  </si>
  <si>
    <t>ข้อ 1.พัฒนาครูและบุคลากรทางการศึกษาทั้งระบบ</t>
  </si>
  <si>
    <t>ให้สามารถปฏิบัติงานได้อย่างมีประสิทธิภาพ</t>
  </si>
  <si>
    <t>ที่พัฒนาครูด้วยระบบ IT</t>
  </si>
  <si>
    <t xml:space="preserve">ข้อ 1.ร้อยละ 80 ของโรงเรียนที่ได้รับการสนับสนุนบุคลากร </t>
  </si>
  <si>
    <t>มีผลสัมฤทธิ์ทางการเรียนสูงขึ้น</t>
  </si>
  <si>
    <t>ข้อ 2.ลดความขาดแคลนครูในภาพรวมได้ร้อยละ 30</t>
  </si>
  <si>
    <t xml:space="preserve">และได้รับการรับรองจากการประเมินคุณภาพภายนอก  </t>
  </si>
  <si>
    <t xml:space="preserve">และโรงเรียนสู่มาตรฐานสากล </t>
  </si>
  <si>
    <t>ข้อ 1.สถานศึกษาทุกแห่งมีระบบประกันคุณภาพภายในที่เข้มแข็ง</t>
  </si>
  <si>
    <t>ข้อ 1. ร้อยละ 100 ของสถานศึกษามีระบบการประกัน</t>
  </si>
  <si>
    <t xml:space="preserve">คุณภาพภายในที่เข้มแข็งครบองค์ประกอบตามกฎกระทรวงฯ </t>
  </si>
  <si>
    <t>ข้อ 3.จำนวนสถานศึกษาที่ไม่ผ่านการรับรองคุณภาพภายนอก</t>
  </si>
  <si>
    <t>ทุกแห่งได้รับการแก้ไขแทรกแซงเพื่อการพัฒนาคุณภาพ</t>
  </si>
  <si>
    <t>ข้อ 1.พัฒนาสถานศึกษาให้มีขนาดที่เหมาะสมกับการบริหารจัดการ</t>
  </si>
  <si>
    <r>
      <t>ข้อ 3.นักเรียนชั้นประถมศึกษา</t>
    </r>
    <r>
      <rPr>
        <u val="single"/>
        <sz val="16"/>
        <rFont val="TH Niramit AS"/>
        <family val="0"/>
      </rPr>
      <t>ทุกคน</t>
    </r>
    <r>
      <rPr>
        <sz val="16"/>
        <rFont val="TH Niramit AS"/>
        <family val="0"/>
      </rPr>
      <t xml:space="preserve">ใช้เวลาอ่านหนังสือนอกเวลาเรียน        </t>
    </r>
  </si>
  <si>
    <t>การเรียนรู้ของหลักสูตร</t>
  </si>
  <si>
    <t>ข้อ 1.ร้อยละ 90 ของผู้ด้อยโอกาสมีคุณภาพตามมาตรฐาน</t>
  </si>
  <si>
    <t xml:space="preserve">เข้าถึงโอกาสทางการศึกษาอย่างทั่วถึง  ลดอัตราการออก        </t>
  </si>
  <si>
    <t>ข้อ 1.ร้อยละ 100 ของผู้จบการศึกษาทางเลือก</t>
  </si>
  <si>
    <t xml:space="preserve">ข้อ 2.ร้อยละ 100 ของผู้เรียน ที่การจัดการศึกษา </t>
  </si>
  <si>
    <t>โดยครอบครัว สถานประกอบการองค์กรเอกชน</t>
  </si>
  <si>
    <t xml:space="preserve">ข้อ 1.ร้อยละของผู้เรียน ต่อจำนวนประชากรวัยเรียน   </t>
  </si>
  <si>
    <t>ได้รับการศึกษาขั้นพื้นฐานเพิ่มขึ้นร้อยละ 2</t>
  </si>
  <si>
    <t>ข้อ 1. สนับสนุนค่าใช้จ่ายการจัดการศึกษาตั้งแต่</t>
  </si>
  <si>
    <t xml:space="preserve">ระดับอนุบาลจนจบการศึกษาขั้นพื้นฐาน </t>
  </si>
  <si>
    <t>ข้อ 1.ร้อยละ 100 ของผู้เรียนได้รับการสนับสนุน</t>
  </si>
  <si>
    <t>ค่าใช้จ่ายทางการศึกษาขั้นพื้นฐาน</t>
  </si>
  <si>
    <t>การบริการการศึกษาขั้นพื้นฐาน</t>
  </si>
  <si>
    <t>ข้อ 2.ร้อยละ 100  ของผู้ปกครองมีความพึงพอใจ</t>
  </si>
  <si>
    <t>40 รร.</t>
  </si>
  <si>
    <t>102 รร.</t>
  </si>
  <si>
    <t>เม.ย-ส.ค.55</t>
  </si>
  <si>
    <t>ม.ค.-ส.ค.55</t>
  </si>
  <si>
    <t>ต.ค.-พ.ย.54</t>
  </si>
  <si>
    <t>พ.ค.-ก.ย.55</t>
  </si>
  <si>
    <t>ธ.ค.54-ก.พ.55</t>
  </si>
  <si>
    <t>ม.ค.-ก.ย.55</t>
  </si>
  <si>
    <t>พ.ย.54-ม.ค.55</t>
  </si>
  <si>
    <t>ครู 250 คน</t>
  </si>
  <si>
    <t xml:space="preserve"> ครู 35 คน</t>
  </si>
  <si>
    <t>studies subject(สังคม)</t>
  </si>
  <si>
    <t>นร.6,261 คน</t>
  </si>
  <si>
    <t>ม.ค.-ก.พ.55</t>
  </si>
  <si>
    <t>นร. 150 คน</t>
  </si>
  <si>
    <t>เอกสาร 250 เล่ม</t>
  </si>
  <si>
    <t>ต.ค.54-ส.ค.55</t>
  </si>
  <si>
    <t>ธ.ค.54-ก.ย.55</t>
  </si>
  <si>
    <t>ศูนย์เครือข่ายส่งเสริม 3 ศูนย์</t>
  </si>
  <si>
    <t>ศูนย์พัฒนาทุกกลุ่มสาระ 19 ศูนย์</t>
  </si>
  <si>
    <t>ธ.ค.54-ม.ค.55</t>
  </si>
  <si>
    <t>ครู 20 คน</t>
  </si>
  <si>
    <t>40 รร.(95คน)</t>
  </si>
  <si>
    <t>เม.ย.-ส.ค.55</t>
  </si>
  <si>
    <t>ไม่ใช้ เก็บไว้ดู</t>
  </si>
  <si>
    <t>มิ.ย.-ส.ค.55</t>
  </si>
  <si>
    <t>ประถม</t>
  </si>
  <si>
    <t>ขยาย</t>
  </si>
  <si>
    <t>รร.</t>
  </si>
  <si>
    <t>คน</t>
  </si>
  <si>
    <t>ก.ค.-ก.ย.55</t>
  </si>
  <si>
    <t>20-22 มี.ค.55</t>
  </si>
  <si>
    <t>เครือข่ายที่ 6</t>
  </si>
  <si>
    <t>ข้อ 3.ร้อยละ 80 ของสำนักงานเขตพื้นที่การศึกษา</t>
  </si>
  <si>
    <t xml:space="preserve">ข้อ 1.ร้อยละ 80 ของความสำเร็จในการพัฒนาครูและบุคลากร </t>
  </si>
  <si>
    <t>ทางการศึกษาที่ได้รับการพัฒนาตามศักยภาพและบริบทรอบตัวผู้เรียน</t>
  </si>
  <si>
    <t>มีคุณภาพและคุณธรรม</t>
  </si>
  <si>
    <t xml:space="preserve">ข้อ 2.จำนวนครู 77,200 คน ได้รับการพัฒนาเป็นครูเก่ง </t>
  </si>
  <si>
    <t>ข้อ 4.ร้อยละ 80 ของครูและบุคลากรทางการศึกษาได้รับการเตรียม</t>
  </si>
  <si>
    <t>ความพร้อมด้านภาษาที่สองเพื่อเข้าสู่ประชาคมอาเซียน</t>
  </si>
  <si>
    <t xml:space="preserve">ข้อ 1.คืนครูให้แก่ผู้เรียนโดยลดภาระงานอื่นที่ไม่จำเป็น </t>
  </si>
  <si>
    <t>และจัดให้มีบุคลากรสายสนับสนุนให้พอเพียงเพื่อให้ครูทำหน้าที่</t>
  </si>
  <si>
    <t>พัฒนาผู้เรียนอย่างเต็มที่และมีโอกาสพัฒนาตนเองอย่างต่อเนื่อง</t>
  </si>
  <si>
    <t>ข้อ 1.ประสานการวางแผนการผลิต พัฒนาครูและบุคลากร</t>
  </si>
  <si>
    <t xml:space="preserve">ทางการศึกษาให้เป็นระบบมีปริมาณเพียงพอและมีคุณภาพ </t>
  </si>
  <si>
    <t>ข้อ 1.ร้อยละ 100 ของสำนักงานเขตพื้นที่การศึกษาที่ผ่านการประเมิน</t>
  </si>
  <si>
    <t xml:space="preserve">ความเข้มแข็งด้านการบริหารทรัพยากรบุคคลในระดับดี    </t>
  </si>
  <si>
    <t>มิ.ย-ส.ค.55</t>
  </si>
  <si>
    <t>ต.ค.54-ก.ย.55</t>
  </si>
  <si>
    <t>ข้อ 1.ร้อยละ 80 ของสถานศึกษาที่ได้รับการพัฒนาให้มีขนาด</t>
  </si>
  <si>
    <t>ที่เหมาะสมกับการบริหารจัดการ</t>
  </si>
  <si>
    <t>และช่วยเหลือการดำเนินงานให้มีคุณภาพ</t>
  </si>
  <si>
    <t xml:space="preserve">ข้อ 1.นิเทศ กำกับ ติดตาม ความก้าวหน้าของสถานศึกษา </t>
  </si>
  <si>
    <t>และให้ความช่วยเหลือเป็นรายโรง</t>
  </si>
  <si>
    <t xml:space="preserve">ข้อ 1.ร้อยละ 100 ของสถานศึกษาได้รับการนิเทศ กำกับ ติดตาม </t>
  </si>
  <si>
    <t>ข้อ 2.สำนักงานเขตพื้นที่การศึกษาผ่านการประเมินคุณภาพ</t>
  </si>
  <si>
    <t xml:space="preserve">ตามเกณฑ์มาตรฐานของสำนักงานเขตพื้นที่การศึกษา </t>
  </si>
  <si>
    <t xml:space="preserve">ข้อ 1.พัฒนาการบริหารจัดการของสำนักงานเขตพื้นที่การศึกษา </t>
  </si>
  <si>
    <t xml:space="preserve">ให้มีประสิทธิภาพเป็นไปตามมาตรฐาน </t>
  </si>
  <si>
    <t>พื้นที่การศึกษา</t>
  </si>
  <si>
    <t>ข้อ 1.ร้อยละ 100 ของสำนักงานเขตพื้นที่การศึกษาที่ผ่าน</t>
  </si>
  <si>
    <t>การประเมินคุณภาพตามเกณฑ์มาตรฐานของสำนักงานเขต</t>
  </si>
  <si>
    <t>ในการส่งเสริมการจัดการศึกษาขั้นพื้นฐาน</t>
  </si>
  <si>
    <t>ข้อ 2.ร้อยละ 85 ของผู้รับบริการ มีความพึงพอใจ</t>
  </si>
  <si>
    <t>ข้อ 1.พัฒนาส่งเสริมการดำเนินงานตามระบบประกันคุณภาพ</t>
  </si>
  <si>
    <t xml:space="preserve">คุณภาพภายนอก </t>
  </si>
  <si>
    <t>ภายในสถานศึกษาให้มีความเข้มแข็งเพื่อรองรับการประเมิน</t>
  </si>
  <si>
    <t>และมีทักษะการคิดขั้นพื้นฐาน</t>
  </si>
  <si>
    <t xml:space="preserve">และนักเรียนชั้นประถมศึกษาปีที่ 6 ทุกคนอ่านคล่อง เขียนคล่องคิดเลขคล่อง  </t>
  </si>
  <si>
    <t>เล่ม</t>
  </si>
  <si>
    <t>คุณภาพการศึกษาตามจุดเน้น</t>
  </si>
  <si>
    <t>พระชนมพรรษาพระบาทสมเด็จพระเจ้าอยู่หัว</t>
  </si>
  <si>
    <t>ตลอดจนการพัฒนาโรงเรียนในพื้นที่ชนบท</t>
  </si>
  <si>
    <t xml:space="preserve">โรงเรียนขยายโอกาสทางการศึกษา </t>
  </si>
  <si>
    <t>ข้อ 2.ร้อยละ 100 ของสถานศึกษาที่เข้ารับการประเมิน</t>
  </si>
  <si>
    <t>คุณภาพภายนอกรอบสามได้รับการรับรองคุณภาพ</t>
  </si>
  <si>
    <t>ระบบ</t>
  </si>
  <si>
    <t>มี.ค-เม.ย.55</t>
  </si>
  <si>
    <t>พ.ค.-ก.ค.</t>
  </si>
  <si>
    <t>สมหมาย</t>
  </si>
  <si>
    <t>(อนุมัติโครงการแล้ว)</t>
  </si>
  <si>
    <t>ตัวบ่งชี้ที่ 3 การพัฒนาเพื่อมุ่งสู่ความเป็นเลิศ</t>
  </si>
  <si>
    <t xml:space="preserve">  </t>
  </si>
  <si>
    <t>รายการประเมินตามตัวบ่งชี้ที่ 3</t>
  </si>
  <si>
    <t>1.มีการพัฒนานวัตกรรมทางการบริหารจัดการ</t>
  </si>
  <si>
    <t>2.มีการศึกษา วิเคราะห์ วิจัยเพื่อพัฒนาระบบงาน</t>
  </si>
  <si>
    <t>3.มีผลงานหรือวิธีปฏิบัติที่เป็นแบบอย่างได้ (Best Practice)</t>
  </si>
  <si>
    <t>ที่</t>
  </si>
  <si>
    <t>โครงการ/กิจกรรม</t>
  </si>
  <si>
    <t xml:space="preserve">ส่งเสริมประสิทธิภาพการบริหารจัดการศึกษา </t>
  </si>
  <si>
    <t>รองประสิทธิ์</t>
  </si>
  <si>
    <t xml:space="preserve">  สุชาดา</t>
  </si>
  <si>
    <t xml:space="preserve"> การดำเนินการตามคำรับรองการปฏิบัติราชการ</t>
  </si>
  <si>
    <t>กรุณา</t>
  </si>
  <si>
    <t xml:space="preserve"> ประจำปีงบประมาณ พ.ศ.2555 (KRS และ ARS)</t>
  </si>
  <si>
    <t>ปรับปรุงภูมิทัศน์สำนักงาน</t>
  </si>
  <si>
    <t>บุญตา</t>
  </si>
  <si>
    <t>เพิ่มความปลอดภัยการใช้งานระบบเครือข่าย Network</t>
  </si>
  <si>
    <t>พัฒนาระบบเครือข่าย Internet</t>
  </si>
  <si>
    <t>เพิ่มประสิทธิภาพระบบคอมพิวเตอร์เพื่อการบริหารจัดการ</t>
  </si>
  <si>
    <t>รองพนัส</t>
  </si>
  <si>
    <t>วิรัตน์</t>
  </si>
  <si>
    <t>บาท</t>
  </si>
  <si>
    <t>(ต่อจาก มฐ.1 ตัวบ่งชี้ที่ 2)</t>
  </si>
  <si>
    <t>การประชุมติดตามและรายงานผลการดำเนินงาน</t>
  </si>
  <si>
    <t>ของ สพป.เพชรบุรี เขต 1</t>
  </si>
  <si>
    <t>สัมมนาเพื่อเสริมสร้างความรู้ความเข้าใจเรื่องเกณฑ์</t>
  </si>
  <si>
    <t>คุณภาพการบริหารจัดการภาครัฐ</t>
  </si>
  <si>
    <t xml:space="preserve">มาตรฐานที่ 5 สำนักงานเขตพื้นที่การศึกษาประถมศึกษา สร้างและพัฒนาเครือข่ายความร่วมมือในการจัดการศึกษา </t>
  </si>
  <si>
    <t>จงกล</t>
  </si>
  <si>
    <t>ชรินทร์</t>
  </si>
  <si>
    <t>ทินกร</t>
  </si>
  <si>
    <t>สุวรี</t>
  </si>
  <si>
    <t>พัฒนาประสิทธิภาพการบริหารจัดการศึกษา ตามแนวทางการกระจาย</t>
  </si>
  <si>
    <t>อำนาจและเน้นการมีส่วนร่วมจากทุกภาคส่วนและความร่วมมือ</t>
  </si>
  <si>
    <t>กับองค์กรปกครองส่วนท้องถิ่นเพื่อส่งเสริม</t>
  </si>
  <si>
    <t>มีโครงการรองรับ</t>
  </si>
  <si>
    <t xml:space="preserve"> งบประมาณ  </t>
  </si>
  <si>
    <t>งบบริหารจัดการสำนักงานเขตพื้นที่การศึกษา</t>
  </si>
  <si>
    <t>1.2 ค่าสาธารณูปโภค(เขตระดับกลาง)</t>
  </si>
  <si>
    <t>2.2 จำนวนนักเรียน น้อยกว่า 22,194 คน</t>
  </si>
  <si>
    <t>2.3 เพื่อพัฒนาคุณภาพการศึกษาให้ได้มาตรฐานตามเกณฑ์ระดับประเทศ</t>
  </si>
  <si>
    <t>1.1 ค่าใช้จ่ายพื้นฐานในการดำเนินงานของเขตฯ</t>
  </si>
  <si>
    <t>2.1 ภาระงาน(ตามกรอบอัตรากำลังของเขตระดับกลาง)</t>
  </si>
  <si>
    <t>ผลการปฏิบัติงาน ระดับความพึงพอใจที่ 2.93-3.28</t>
  </si>
  <si>
    <t>สำนักงานเขตพื้นที่การศึกษาประถมศึกษาเพชรบุรี เขต 1 ได้รับจัดสรรงบประมาณ สรุปได้ดังนี้</t>
  </si>
  <si>
    <t>(1)</t>
  </si>
  <si>
    <t>(2)</t>
  </si>
  <si>
    <t xml:space="preserve">งบเพิ่มประสิทธิผลกลยุทธ์ (งบประมาณพัฒนาคุณภาพการศึกษาขั้นพื้นฐาน)  </t>
  </si>
  <si>
    <t>มี 3 องค์ประกอบ ดังนี้</t>
  </si>
  <si>
    <t>รวม(1)</t>
  </si>
  <si>
    <t>ปีงบประมาณ 2555</t>
  </si>
  <si>
    <t>กลยุทธ์ที่ 1</t>
  </si>
  <si>
    <t>กลยุทธ์ที่ 2</t>
  </si>
  <si>
    <t>กลยุทธ์ที่ 3</t>
  </si>
  <si>
    <t>กลยุทธ์ที่ 4</t>
  </si>
  <si>
    <t>กลยุทธ์ที่ 5</t>
  </si>
  <si>
    <t>นางสาวชูศรี</t>
  </si>
  <si>
    <t>แผน</t>
  </si>
  <si>
    <t>Smart Office</t>
  </si>
  <si>
    <t>ข้อ 3.สถานศึกษา จำนวน 195 แห่ง  ได้รับการสนับสนุนห้องเรียนวิทยาศาสตร์(อนุบาลเพชรบุรี,วัดดอนไก่เตี้ย)</t>
  </si>
  <si>
    <t>ตัวชี้วัด</t>
  </si>
  <si>
    <t xml:space="preserve">สนองจุดเน้น/ </t>
  </si>
  <si>
    <t>มาตรการ/</t>
  </si>
  <si>
    <t>คุณภาพผู้เรียน ชั้นประถมศึกษาปีที่ 3และชั้นประถมศึกษา</t>
  </si>
  <si>
    <t>ประสิทธิภาพฯเป็นกลไกขับเคลื่อนในการยกระดับ</t>
  </si>
  <si>
    <t>และ 3/1/1</t>
  </si>
  <si>
    <r>
      <t>ทางการเรียนวิชาภาษาอังกฤษนักเรียนชั้น</t>
    </r>
    <r>
      <rPr>
        <sz val="14"/>
        <rFont val="TH Niramit AS"/>
        <family val="0"/>
      </rPr>
      <t>ป.6</t>
    </r>
  </si>
  <si>
    <t>สุภัคญาณี</t>
  </si>
  <si>
    <t>และ 5/1/2,3</t>
  </si>
  <si>
    <t>จุดเน้นที่1-6</t>
  </si>
  <si>
    <t>ร้อยละ 40 ของ นร.</t>
  </si>
  <si>
    <t>(ยังไม่ได้รับโครงการ)</t>
  </si>
  <si>
    <t>(เพิ่มกิจกรรมจัดทำคู่มือ)</t>
  </si>
  <si>
    <t>ในการผลิตสื่อทักษะภาษาอังกฤษ</t>
  </si>
  <si>
    <t>2/2/1,2</t>
  </si>
  <si>
    <t>1.Developing Student's Learning Achievement in social ฯ (สังคม)</t>
  </si>
  <si>
    <t>3/1/'1</t>
  </si>
  <si>
    <t>1/2/2,3,4</t>
  </si>
  <si>
    <t>2/1/1,2</t>
  </si>
  <si>
    <t>1/1/'2</t>
  </si>
  <si>
    <t>1/2/1,3</t>
  </si>
  <si>
    <t>1/2/'3</t>
  </si>
  <si>
    <t>1/1/1,2</t>
  </si>
  <si>
    <t>1/1/'1</t>
  </si>
  <si>
    <t>2/1/'3</t>
  </si>
  <si>
    <t xml:space="preserve"> 1/1/1,2</t>
  </si>
  <si>
    <t>6/2/1,2</t>
  </si>
  <si>
    <t>6/1/'1</t>
  </si>
  <si>
    <t>และ 5/2/1</t>
  </si>
  <si>
    <t>5/1/1,3,4</t>
  </si>
  <si>
    <t>จุดเน้นที่2,3และ5</t>
  </si>
  <si>
    <t>2/2/'3</t>
  </si>
  <si>
    <t>มาตรฐานที่1</t>
  </si>
  <si>
    <t>มาตรฐานที่2</t>
  </si>
  <si>
    <t>งบ สพฐ.</t>
  </si>
  <si>
    <t xml:space="preserve"> งบ สพฐ.</t>
  </si>
  <si>
    <t>มาตรฐานที่3</t>
  </si>
  <si>
    <t>มาตรฐานที่4</t>
  </si>
  <si>
    <t>มาตรฐานที่5</t>
  </si>
  <si>
    <t>ศูนย์พัฒนาทุกกลุ่มสาระ</t>
  </si>
  <si>
    <t>เม.ย-ก.ค.55</t>
  </si>
  <si>
    <t>พ.ค.-กย.55</t>
  </si>
  <si>
    <t>4.ส่งเสริมระบบการดูแลช่วยเหลือนักเรียน</t>
  </si>
  <si>
    <t>3.สนับสนุนค่าใช้จ่ายการจัดการศึกษาตั้งแต่อนุบาล</t>
  </si>
  <si>
    <t xml:space="preserve"> จนจบการศึกษาขั้นพื้นฐาน (เรียนฟรี 15 ปี)</t>
  </si>
  <si>
    <t>1/3/'1</t>
  </si>
  <si>
    <t>1/4/1,2</t>
  </si>
  <si>
    <t>1/3/'2</t>
  </si>
  <si>
    <t>1/3/1,2</t>
  </si>
  <si>
    <t>1/2/1,2</t>
  </si>
  <si>
    <t>และ1/4/1,2</t>
  </si>
  <si>
    <t>1/3/'4</t>
  </si>
  <si>
    <t>1/6/1'2</t>
  </si>
  <si>
    <t>1/5/'1</t>
  </si>
  <si>
    <t>1/8/1-5</t>
  </si>
  <si>
    <t>เม.ย.-ก.ย.55</t>
  </si>
  <si>
    <t>4/1/1-6</t>
  </si>
  <si>
    <t>104 รร.</t>
  </si>
  <si>
    <t>เมย.55</t>
  </si>
  <si>
    <t>วีระชัย</t>
  </si>
  <si>
    <t>พ.ย54-กย.55</t>
  </si>
  <si>
    <t>1/2/'1</t>
  </si>
  <si>
    <t>สัปดาห์ละครั้ง</t>
  </si>
  <si>
    <t>1/2/'4</t>
  </si>
  <si>
    <t>1/1/2,3</t>
  </si>
  <si>
    <t>1/3'1</t>
  </si>
  <si>
    <t>2.การนิเทศเพื่อส่งเสริมและพัฒนาระบบประกันคุณภาพภายนอก</t>
  </si>
  <si>
    <t>3.การบริหารโรงเรียนที่มีนักเรียนต่ำกว่า 30 คน ให้มีขนาดเหมาะสมกับการบริหาร</t>
  </si>
  <si>
    <t>4.นิเทศติดตาม และประเมินผลการจัดการศึกษา</t>
  </si>
  <si>
    <t>2/4/'1</t>
  </si>
  <si>
    <t>2/4/'2</t>
  </si>
  <si>
    <t>สพป.</t>
  </si>
  <si>
    <t>สพฐ.</t>
  </si>
  <si>
    <t>หน่วย/นับ</t>
  </si>
  <si>
    <t>ดำเนินการ</t>
  </si>
  <si>
    <t>20 คน 10 ครั้ง</t>
  </si>
  <si>
    <t>เอกสาร 200 เล่ม</t>
  </si>
  <si>
    <t>พ.ย.54-ก.ย.55</t>
  </si>
  <si>
    <t>20 คน 6 ครั้ง</t>
  </si>
  <si>
    <t>เอกสาร80 เล่ม</t>
  </si>
  <si>
    <t>1 แห่ง</t>
  </si>
  <si>
    <t>5 ครั้ง</t>
  </si>
  <si>
    <t>250 เล่ม</t>
  </si>
  <si>
    <t>4 ฉบับ</t>
  </si>
  <si>
    <t>90 คน</t>
  </si>
  <si>
    <t>(โดยมีกิจกรรมเสริมสร้างความรู้ความเข้าใจเรื่องเกณฑ์คุณภาพการบริหารจัดการภาครัฐ)</t>
  </si>
  <si>
    <t>3 ครั้ง</t>
  </si>
  <si>
    <t>6,9และ 12</t>
  </si>
  <si>
    <t>ไตรมาสที่</t>
  </si>
  <si>
    <t>38 กลุ่มงาน</t>
  </si>
  <si>
    <t>1 ระบบ</t>
  </si>
  <si>
    <t>7 กลุ่ม 1 หน่วย</t>
  </si>
  <si>
    <t>ก.พ.-ก.ย.55</t>
  </si>
  <si>
    <t>เม.ย.-พ.ค.55</t>
  </si>
  <si>
    <t>เพื่อยกระดับคุณภาพการบริหารจัดการ</t>
  </si>
  <si>
    <t>พัฒนางานโดยใช้ระบบการจัดเก็บข้อมูลอย่าง</t>
  </si>
  <si>
    <t>เป็นระบบด้วยเทคนิค  READ ME (KM รายบุคคล)</t>
  </si>
  <si>
    <t>ขอทราบงบ</t>
  </si>
  <si>
    <t>ขอทราบปริมาณ</t>
  </si>
  <si>
    <t>"</t>
  </si>
  <si>
    <t>ประสิทธิภาพฯเป็นกลไกขับเคลื่อนในการยกระดับคุณภาพการศึกษาตามจุดเน้น</t>
  </si>
  <si>
    <r>
      <t>พ.ศ.2555 (KRS และ ARS)</t>
    </r>
    <r>
      <rPr>
        <sz val="12"/>
        <color indexed="10"/>
        <rFont val="TH Niramit AS"/>
        <family val="0"/>
      </rPr>
      <t xml:space="preserve"> (อยู่ มาตรฐาน สนง.ที่ 1 แต่สนอง จุดเน้นนี้ด้วย)</t>
    </r>
  </si>
  <si>
    <t>135 คน</t>
  </si>
  <si>
    <t>นโยบายเร่งด่วน</t>
  </si>
  <si>
    <t>พค.54-เม.ย.55</t>
  </si>
  <si>
    <t>(อยู่ในกลยุทธ์ที่ 1 แต่สนองกลยุทธ์ที่ 2 นี้ด้วย)</t>
  </si>
  <si>
    <t>1/2/'2</t>
  </si>
  <si>
    <t>7.สร้างความเข้มแข็งและพัฒนาศักยภาพเด็กไทยด้วยกิจกรรมบ้านหลังเรียน</t>
  </si>
  <si>
    <t>12 เครือข่าย</t>
  </si>
  <si>
    <t>(การรับ-ส่งงาน ด้วยระบบe - office)บูรณาการร่วมกับอบรมธุรการโรงเรียน)</t>
  </si>
  <si>
    <t>ดร.ชูศักดิ์</t>
  </si>
  <si>
    <t>สมบูรณ์</t>
  </si>
  <si>
    <t>เม.ย.-กย.55</t>
  </si>
  <si>
    <t>2.สัมมนาทางวิชาการ "แลกเปลี่ยนเรียนรู้  พัฒนาครูทั้งระบบ ปี ๒๕๕๕"</t>
  </si>
  <si>
    <t>1.จัดทำแผนกลยุทธ์การบริหารทรัพยากรบุคคล  ระยะสั้นและระยะยาว</t>
  </si>
  <si>
    <t>วัดหนองปลาไหล</t>
  </si>
  <si>
    <t>ไสกระดาน</t>
  </si>
  <si>
    <t>โพพระใน</t>
  </si>
  <si>
    <t>วัดใหม่ท่าศิริ</t>
  </si>
  <si>
    <t>ยุบแล้ว</t>
  </si>
  <si>
    <t>คุ้งตำหนัก</t>
  </si>
  <si>
    <t xml:space="preserve">ไป </t>
  </si>
  <si>
    <t>เทพประชุม</t>
  </si>
  <si>
    <t>บ้านไร่ดอน</t>
  </si>
  <si>
    <t>บ้านคีรีวงศ์</t>
  </si>
  <si>
    <t>มณีเลื่อน</t>
  </si>
  <si>
    <t>ไม่นับหนองปลาไหล</t>
  </si>
  <si>
    <t>วัดเวฬุวนาราม</t>
  </si>
  <si>
    <t>วัดปากคลอง</t>
  </si>
  <si>
    <t>เจริญศรี</t>
  </si>
  <si>
    <t>วัดทองนพคุณ</t>
  </si>
  <si>
    <t>1.การส่งเสริมการศึกษาขั้นพื้นฐาน(แนะแนว)</t>
  </si>
  <si>
    <t>ปวรพร</t>
  </si>
  <si>
    <t>6.ดูแลช่วยเหลือนักเรียนวัยการศึกษาภาคบังคับและการศึกษาขั้นพื้นฐาน</t>
  </si>
  <si>
    <t xml:space="preserve">5.ส่งเสริมสนับสนุนให้ประชากรวัยเรียนได้รับการศึกษาขั้นพื้นฐาน </t>
  </si>
  <si>
    <t>8.ส่งเสริมสนับสนุนการจัดกิจกรรมห้องเรียนสีขาวในสถานศึกษา</t>
  </si>
  <si>
    <t>12.การพัฒนาคุณภาพผู้เรียนโดยใช้ศูนย์เครือข่ายส่งเสริม</t>
  </si>
  <si>
    <t>13.หนึ่งโรงเรียนหนึ่งอาชีพในการจัดการศึกษาเพื่อการมีงานทำ</t>
  </si>
  <si>
    <t>14.พัฒนาคุณภาพการศึกษาสำหรับนักเรียนที่มีความบกพร่องทางการเรียนรู้</t>
  </si>
  <si>
    <t>อื่น ๆ</t>
  </si>
  <si>
    <t>เม.ย-ก.ย.55</t>
  </si>
  <si>
    <t>15.โครงการแกนนำจัดการเรียนร่วม</t>
  </si>
  <si>
    <r>
      <t xml:space="preserve">9.นักเรียนไทยห่างไกลยาเสพติด  </t>
    </r>
    <r>
      <rPr>
        <sz val="13"/>
        <color indexed="30"/>
        <rFont val="TH Niramit AS"/>
        <family val="0"/>
      </rPr>
      <t>(งบ ปปส.)</t>
    </r>
  </si>
  <si>
    <t>สรุป กลุ่มอำนวยการจะถ่ายเอกสารเกี่ยวกับการจัดสรรงบประมาณมาให้ สพป. โดยตัวจริงมอบเจ้าของเรื่อง สำเนาส่งกลุ่มนโยบายและแผน 17 เมษายน 2555 เวลา 14.56 น</t>
  </si>
  <si>
    <t xml:space="preserve">      -ตามสาระการเรียนรู้</t>
  </si>
  <si>
    <t xml:space="preserve">      -ส่งเสริมประสิทธิภาพระดับมัธยมศึกษาตอนต้น</t>
  </si>
  <si>
    <t xml:space="preserve">      -ปฐมวัย</t>
  </si>
  <si>
    <t xml:space="preserve"> -เครือข่ายสื่อสารมวลชนท้องถิ่น </t>
  </si>
  <si>
    <t xml:space="preserve"> -หนังสือพิมพ์</t>
  </si>
  <si>
    <t>เครือข่ายยกระดับประสิทธิภาพการบริหารจัดการศึกษา</t>
  </si>
  <si>
    <t>เครือข่าย ICT</t>
  </si>
  <si>
    <t>เครือข่ายองค์กร</t>
  </si>
  <si>
    <r>
      <t xml:space="preserve">ประชุมคณะกรรมการ ติดตาม  ตรวจสอบฯลฯ </t>
    </r>
    <r>
      <rPr>
        <sz val="12"/>
        <color indexed="30"/>
        <rFont val="TH Niramit AS"/>
        <family val="0"/>
      </rPr>
      <t>(เครือข่ายองค์กร)</t>
    </r>
  </si>
  <si>
    <t xml:space="preserve"> -จัดทำสมุดโทรศัพท์</t>
  </si>
  <si>
    <t xml:space="preserve">  -ภาคเอกชน-ห้างร้านบริษัท (บิ๊กซีให้อาคาร และทุน)</t>
  </si>
  <si>
    <t xml:space="preserve"> -ประชาสัมพันธ์ข้อมูลข่าวสาร สพป.เพชรบุรี เขต 1</t>
  </si>
  <si>
    <t>(อยู่กลยุทธ์ที่1แต่สนองจุดเน้นนี้ด้วย)</t>
  </si>
  <si>
    <r>
      <t>ตัวชี้วัดความสำเร็จ</t>
    </r>
    <r>
      <rPr>
        <sz val="16"/>
        <color indexed="8"/>
        <rFont val="TH Niramit AS"/>
        <family val="0"/>
      </rPr>
      <t xml:space="preserve"> </t>
    </r>
  </si>
  <si>
    <r>
      <t>ประสิทธิภาพฯเป็นกลไกขับเคลื่อนในการยกระดับ</t>
    </r>
    <r>
      <rPr>
        <sz val="12"/>
        <color indexed="10"/>
        <rFont val="TH Niramit AS"/>
        <family val="0"/>
      </rPr>
      <t>(อยู่ในกลยุทธ์ที่ 1 แต่สนองจุดเน้นนี้ด้วย)</t>
    </r>
  </si>
  <si>
    <r>
      <t xml:space="preserve">จัดทำวารสาร   "ครูเพชร 1" </t>
    </r>
    <r>
      <rPr>
        <sz val="12"/>
        <color indexed="10"/>
        <rFont val="TH Niramit AS"/>
        <family val="0"/>
      </rPr>
      <t>(เครือข่าย ICT)</t>
    </r>
  </si>
  <si>
    <t xml:space="preserve">      -ครูดีในดวงใจ</t>
  </si>
  <si>
    <t xml:space="preserve">      -ครูดีเด่น</t>
  </si>
  <si>
    <t xml:space="preserve">      -ครูแกนนำ</t>
  </si>
  <si>
    <t xml:space="preserve">      -ครู คส3</t>
  </si>
  <si>
    <t xml:space="preserve">      -ครูวิชาเอก</t>
  </si>
  <si>
    <t xml:space="preserve">      - E-Office</t>
  </si>
  <si>
    <t xml:space="preserve">      - แมงมุม</t>
  </si>
  <si>
    <t xml:space="preserve">      - Uninet</t>
  </si>
  <si>
    <r>
      <t>สร้างเครือข่ายการบริหารจัดการศึกษา</t>
    </r>
    <r>
      <rPr>
        <sz val="12"/>
        <color indexed="40"/>
        <rFont val="TH Niramit AS"/>
        <family val="0"/>
      </rPr>
      <t>(เครือข่ายองค์กร)</t>
    </r>
  </si>
  <si>
    <r>
      <t>(จัดสรรงบประมาณให้ 12 เครือข่าย)(แจ้งโรงเรียนแล้ว</t>
    </r>
    <r>
      <rPr>
        <sz val="12"/>
        <color indexed="40"/>
        <rFont val="TH Niramit AS"/>
        <family val="0"/>
      </rPr>
      <t>)(องค์กร)</t>
    </r>
  </si>
  <si>
    <r>
      <t xml:space="preserve">เครือข่าย master teacher  </t>
    </r>
    <r>
      <rPr>
        <sz val="12"/>
        <color indexed="36"/>
        <rFont val="TH Niramit AS"/>
        <family val="0"/>
      </rPr>
      <t>(เครือข่ายคน)</t>
    </r>
  </si>
  <si>
    <t>98 รร.</t>
  </si>
  <si>
    <t>ต.ค.54-กย.55</t>
  </si>
  <si>
    <t>เหลือ 98 รร.</t>
  </si>
  <si>
    <t>5.พัฒนางานโดยใช้ระบบการจัดเก็บข้อมูลอย่างเป็นระบบด้วยเทคนิค  READ ME</t>
  </si>
  <si>
    <t>8.การดำเนินการตามคำรับรองการปฏิบัติราชการประจำปีงบประมาณ</t>
  </si>
  <si>
    <r>
      <t>และสนับสนุนการจัดการศึกษา</t>
    </r>
    <r>
      <rPr>
        <sz val="12"/>
        <color indexed="30"/>
        <rFont val="TH Niramit AS"/>
        <family val="0"/>
      </rPr>
      <t>(เครือข่ายองค์กร)</t>
    </r>
  </si>
  <si>
    <r>
      <t xml:space="preserve"> (KM รายบุคคล) </t>
    </r>
    <r>
      <rPr>
        <sz val="12"/>
        <color indexed="10"/>
        <rFont val="TH Niramit AS"/>
        <family val="0"/>
      </rPr>
      <t>(อยู่มาตรฐาน สนง.ที่ 1 แต่สนอง จุดเน้นนี้ด้วย)</t>
    </r>
  </si>
  <si>
    <t>รวมงบ</t>
  </si>
  <si>
    <t xml:space="preserve">6.พัฒนาระบบเทคโนโลยีสารสนเทศและการสื่อสาร(File Server) </t>
  </si>
  <si>
    <t xml:space="preserve">7.พัฒนาระบบคอมพิวเตอร์ของสำนักงานและโรงเรียน(จ้างบุคลากร) </t>
  </si>
  <si>
    <r>
      <t>เครือข่ายเสริมสร้างสืบสานอนุรักษ์วัฒนธรรมประเพณี</t>
    </r>
    <r>
      <rPr>
        <sz val="12"/>
        <color indexed="36"/>
        <rFont val="TH Niramit AS"/>
        <family val="0"/>
      </rPr>
      <t>(เครือข่ายคน)</t>
    </r>
  </si>
  <si>
    <t>รองสายัณห์</t>
  </si>
  <si>
    <t>รองจิรศักดิ์</t>
  </si>
  <si>
    <t xml:space="preserve">    - C-net</t>
  </si>
  <si>
    <t xml:space="preserve"> -ทีวีท้องถิ่น</t>
  </si>
  <si>
    <t xml:space="preserve"> -วิทยุท้องถิ่น</t>
  </si>
  <si>
    <t xml:space="preserve"> -การได้รับการสนับสนุนจาก อปท.</t>
  </si>
  <si>
    <t xml:space="preserve"> -มูลนิธิ (4 มูลนิธิ )</t>
  </si>
  <si>
    <t xml:space="preserve"> - สาธารณสุข</t>
  </si>
  <si>
    <t xml:space="preserve"> - บริษัทขนส่งจำกัด</t>
  </si>
  <si>
    <t xml:space="preserve"> - พัฒนาความมั่นคงของมนุษญ์</t>
  </si>
  <si>
    <t xml:space="preserve">  -กาชาด</t>
  </si>
  <si>
    <t xml:space="preserve">20 คน </t>
  </si>
  <si>
    <t>6 ครั้ง</t>
  </si>
  <si>
    <t>ครั้ง</t>
  </si>
  <si>
    <t>200 ฉบับ</t>
  </si>
  <si>
    <t>ฉบับ</t>
  </si>
  <si>
    <t xml:space="preserve"> 1 : 9</t>
  </si>
  <si>
    <t xml:space="preserve"> 1: 8</t>
  </si>
  <si>
    <t xml:space="preserve"> 1 : 7</t>
  </si>
  <si>
    <r>
      <t xml:space="preserve">แผนปฏิบัติงาน </t>
    </r>
    <r>
      <rPr>
        <sz val="16"/>
        <color indexed="8"/>
        <rFont val="TH Niramit AS"/>
        <family val="0"/>
      </rPr>
      <t>(สนองกลยุทธ์ที่ 1)</t>
    </r>
  </si>
  <si>
    <r>
      <t xml:space="preserve">โครงการ </t>
    </r>
    <r>
      <rPr>
        <sz val="16"/>
        <color indexed="8"/>
        <rFont val="TH Niramit AS"/>
        <family val="0"/>
      </rPr>
      <t>(สนองกลยุทธ์ที่ 1)</t>
    </r>
  </si>
  <si>
    <r>
      <t xml:space="preserve"> แผนปฏิบัติงาน </t>
    </r>
    <r>
      <rPr>
        <sz val="16"/>
        <color indexed="8"/>
        <rFont val="TH Niramit AS"/>
        <family val="0"/>
      </rPr>
      <t>(กลยุทธ์ที่ 2)</t>
    </r>
  </si>
  <si>
    <r>
      <t xml:space="preserve">แผนปฏิบัติงาน </t>
    </r>
    <r>
      <rPr>
        <sz val="16"/>
        <color indexed="8"/>
        <rFont val="TH Niramit AS"/>
        <family val="0"/>
      </rPr>
      <t>(กลยทธ์ที่ 3)</t>
    </r>
  </si>
  <si>
    <r>
      <t xml:space="preserve">แผนปฏิบัติงาน </t>
    </r>
    <r>
      <rPr>
        <sz val="16"/>
        <color indexed="8"/>
        <rFont val="TH Niramit AS"/>
        <family val="0"/>
      </rPr>
      <t>( กลยุทธ์ที่ 4 )</t>
    </r>
  </si>
  <si>
    <t xml:space="preserve">จบการศึกษาขั้นพื้นฐาน </t>
  </si>
  <si>
    <t>ข้อ 1.นักเรียนที่มีพฤติกรรมเสี่ยงต่อสารเสพติดลดลงร้อยละ 100</t>
  </si>
  <si>
    <t>เหลือ</t>
  </si>
  <si>
    <t>20 เมย.55</t>
  </si>
  <si>
    <t>สมพงษ์</t>
  </si>
  <si>
    <t>การเตรียมความพร้อมสู่ประชาคมอาเซี่ยน</t>
  </si>
  <si>
    <t>นิเทศโดยระบบเครือข่ายเพื่อยกระดับผลสัมฤทธิ์อังกฤษ ป.6</t>
  </si>
  <si>
    <t>แท็ปเล็ต</t>
  </si>
  <si>
    <t>1 ห้อง</t>
  </si>
  <si>
    <t>ดำเนินการแล้วคงเหลือ</t>
  </si>
  <si>
    <t>งบ เขตฯ</t>
  </si>
  <si>
    <t>งบ อื่น ๆ</t>
  </si>
  <si>
    <t>งบเดิม</t>
  </si>
  <si>
    <t>ขอใช้</t>
  </si>
  <si>
    <t>รอดูเบิกจริงอีกครั้ง</t>
  </si>
  <si>
    <t>(8 รร.)</t>
  </si>
  <si>
    <t>(1 แห่ง)</t>
  </si>
  <si>
    <t>4.การพัฒนาคุณภาพผู้เรียนโดยใช้ศูนย์เครือข่ายส่งเสริม</t>
  </si>
  <si>
    <t>5.ประชุมประจำเดือนผู้บริหารการศึกษาและผู้บริหารสถานศึกษา</t>
  </si>
  <si>
    <t>6.ประชุมข้าราชการและลูกจ้างในสังกัด  2 เดือน 1 ครั้ง รวม 6 ครั้ง</t>
  </si>
  <si>
    <t>7.พัฒนาจิตเฉลิมพระเกียรติ  เพื่อถวายเป็นพระราชกุศล เนื่องในวโรกาสเฉลิม</t>
  </si>
  <si>
    <r>
      <t xml:space="preserve">8.เพชรน้ำหนึ่ง </t>
    </r>
    <r>
      <rPr>
        <sz val="14"/>
        <color indexed="10"/>
        <rFont val="TH Niramit AS"/>
        <family val="0"/>
      </rPr>
      <t>(อยู่ในมาตรฐาน สนง.แต่สนองจุดเน้นนี้ด้วย)</t>
    </r>
  </si>
  <si>
    <t>9.การพัฒนาครูด้วยระบบ IT (utQ)ออนไลน์</t>
  </si>
  <si>
    <t>10.อบรมเชิงปฏิบัติการพัฒนาศักยภาพบุคลากรด้านเทคโนโลยีสารสนเทศ</t>
  </si>
  <si>
    <r>
      <t>11.อบรมแท็ปเล็ต ครูสอน ป.1</t>
    </r>
    <r>
      <rPr>
        <sz val="16"/>
        <color indexed="10"/>
        <rFont val="TH Niramit AS"/>
        <family val="0"/>
      </rPr>
      <t xml:space="preserve"> (อยู่กลยุทธ์ที่ 1 แต่สนองจุดเน้นนี้ด้วย)</t>
    </r>
  </si>
  <si>
    <t xml:space="preserve">12.ภาษาอังกฤษสัปดาห์ละครั้ง  </t>
  </si>
  <si>
    <t>(3)</t>
  </si>
  <si>
    <t>งบพัฒนาการศึกษาเพื่อมีงานทำ</t>
  </si>
  <si>
    <t>รวม(1)+(2)+(3) สพป.เพชรบุรี เขต 1 ได้รับงบประมาณ ปี 2555</t>
  </si>
  <si>
    <t>ม.1-3 รร.ขยายโอกาส</t>
  </si>
  <si>
    <t>มนตรี</t>
  </si>
  <si>
    <t>ป.1-6,ม.1-3</t>
  </si>
  <si>
    <t>14.พัฒนาบุคลากรปฏิบัติหน้าที่ธุรการโรงเรียน</t>
  </si>
  <si>
    <r>
      <t>โครงการ</t>
    </r>
    <r>
      <rPr>
        <sz val="16"/>
        <color indexed="8"/>
        <rFont val="TH Niramit AS"/>
        <family val="0"/>
      </rPr>
      <t>(รองรับกลยุทธ์ที่ 5)</t>
    </r>
  </si>
  <si>
    <r>
      <t xml:space="preserve"> แผนปฏิบัติงาน </t>
    </r>
    <r>
      <rPr>
        <sz val="16"/>
        <color indexed="8"/>
        <rFont val="TH Niramit AS"/>
        <family val="0"/>
      </rPr>
      <t>(มาตรฐานที่ 5)</t>
    </r>
  </si>
  <si>
    <t>อื่นๆ</t>
  </si>
  <si>
    <t>พ.ค.-ส.ค.55</t>
  </si>
  <si>
    <t>117 รร.</t>
  </si>
  <si>
    <r>
      <t xml:space="preserve">2.เครือข่าย master teacher  </t>
    </r>
    <r>
      <rPr>
        <sz val="12"/>
        <color indexed="36"/>
        <rFont val="TH Niramit AS"/>
        <family val="0"/>
      </rPr>
      <t>(เครือข่ายบุคลากร)</t>
    </r>
  </si>
  <si>
    <t>3.พัฒนาประสิทธิภาพการบริหารจัดการศึกษา ตามแนวทางการกระจาย</t>
  </si>
  <si>
    <t xml:space="preserve">สนองมาตร </t>
  </si>
  <si>
    <t>สนองตัวบ่งชี้/</t>
  </si>
  <si>
    <t xml:space="preserve">โครงการ/กิจกรรม </t>
  </si>
  <si>
    <r>
      <t>5.สร้างเครือข่ายการบริหารจัดการศึกษา</t>
    </r>
    <r>
      <rPr>
        <sz val="12"/>
        <color indexed="40"/>
        <rFont val="TH Niramit AS"/>
        <family val="0"/>
      </rPr>
      <t>(เครือข่ายองค์กร)</t>
    </r>
  </si>
  <si>
    <t>6.จัดทำวารสาร " ครูเพชร 1 "</t>
  </si>
  <si>
    <t>7.เครือข่ายยกระดับประสิทธิภาพการบริหารจัดการศึกษา</t>
  </si>
  <si>
    <t>8.เครือข่าย ICT เพื่อการสื่อสาร (เครือข่าย ICT)</t>
  </si>
  <si>
    <r>
      <t xml:space="preserve"> แผนปฏิบัติงาน </t>
    </r>
    <r>
      <rPr>
        <sz val="16"/>
        <color indexed="8"/>
        <rFont val="TH Niramit AS"/>
        <family val="0"/>
      </rPr>
      <t>(กลยุทธ์ที่ 5)</t>
    </r>
  </si>
  <si>
    <t>1 แห่ง 98 รร.</t>
  </si>
  <si>
    <t xml:space="preserve">รายการประเมิน </t>
  </si>
  <si>
    <t xml:space="preserve"> 1-12 / 1-48</t>
  </si>
  <si>
    <t xml:space="preserve"> 1 / '1</t>
  </si>
  <si>
    <t xml:space="preserve"> 2 / '2</t>
  </si>
  <si>
    <t xml:space="preserve"> 1 / 1,3</t>
  </si>
  <si>
    <t xml:space="preserve">ร่วมคิด  ร่วมทำ  ร่วมสร้าง  ตามแนวทาง PMQA </t>
  </si>
  <si>
    <t>สพป.เพชรบุรี เขต 1  สู่มาตรฐานสากล</t>
  </si>
  <si>
    <t>(ครั้งละ 50 คน)</t>
  </si>
  <si>
    <t>แผนกลยุทธ์และแผนปฏิบัติการประจำปี</t>
  </si>
  <si>
    <t xml:space="preserve">งบประมาณ 2555 </t>
  </si>
  <si>
    <t>ปีที่ 6 ปีการศึกษา 2554 ( nt )</t>
  </si>
  <si>
    <t>1-3/1-3/1-11</t>
  </si>
  <si>
    <t xml:space="preserve">1-3/1-3/1-11 </t>
  </si>
  <si>
    <t>(ทุกตัวบ่งชี้/ทุกรายการ)</t>
  </si>
  <si>
    <t>106 คน</t>
  </si>
  <si>
    <t>ธนะพร</t>
  </si>
  <si>
    <t>(อยู่มาตรฐานที่ 1 แต่สนองมาตรฐานนี้ด้วย)</t>
  </si>
  <si>
    <t xml:space="preserve">1-2 / 1-6 </t>
  </si>
  <si>
    <t xml:space="preserve"> 1-2  / 1-6</t>
  </si>
  <si>
    <t>การกระจายอำนาจและเน้นการมีส่วนร่วมจากทุกภาคส่วน</t>
  </si>
  <si>
    <t>และความร่วมมือกับองค์กรปกครองส่วนท้องถิ่นเพื่อส่งเสริม</t>
  </si>
  <si>
    <t>พัฒนาประสิทธิภาพการบริหารจัดการศึกษา ตามแนวทาง</t>
  </si>
  <si>
    <t>และสนับสนุนการจัดการศึกษา</t>
  </si>
  <si>
    <t>ห้องเรียนตัวอย่างเรียนร่วมภาษาไทย</t>
  </si>
  <si>
    <t>(อยู่กลยุทธ์ที่ 1 แต่สนองมาตรฐานนี้ด้วย)</t>
  </si>
  <si>
    <t>(อยู่กลยุทธ์ที่ 3 แต่สนองมาตรฐานนี้ด้วย)</t>
  </si>
  <si>
    <t>การบริหารโรงเรียนที่มีนักเรียนต่ำกว่า 30 คน ให้มีขนาด</t>
  </si>
  <si>
    <t>(อยู่กลยุทธ์ที่ 5 แต่สนองมาตรฐานนี้ด้วย)</t>
  </si>
  <si>
    <t>8 รร.</t>
  </si>
  <si>
    <t xml:space="preserve">พัฒนาระบบเทคโนโลยีสารสนเทศและการสื่อสาร(File Server) </t>
  </si>
  <si>
    <t xml:space="preserve">พัฒนาระบบคอมพิวเตอร์ของสำนักงานและโรงเรียน(จ้างบุคลากร) </t>
  </si>
  <si>
    <t>2 คน</t>
  </si>
  <si>
    <t xml:space="preserve">จัดทำข้อมูลพื้นฐานการศึกษา ปีงบประมาณ 2555 </t>
  </si>
  <si>
    <t>เหมาะสมกับการบริหาร(อยู่กลยุทธ์ที่ 5 แต่สนองมาตรฐานนี้ด้วย)</t>
  </si>
  <si>
    <t>มีโครงการรองรับมาตรฐานที่ 2 ดังนี้ (สนองกลยุทธ์ที่ 5)</t>
  </si>
  <si>
    <t>มีโครงการรองรับมาตรฐานที่ 1 ดังนี้ (สนองกลยุทธ์ที่ 5)</t>
  </si>
  <si>
    <t>สนับสนุนค่าใช้จ่ายการจัดการศึกษาตั้งแต่อนุบาลจนจบการศึกษา</t>
  </si>
  <si>
    <t>พัฒนาระบบเครือข่าย Internet (อยู่มาตรฐานที่ 1 แต่สนองมาตรฐานนี้ด้วย)</t>
  </si>
  <si>
    <t xml:space="preserve">             ข้อ 2 ปี 2555 - 2557 เป็นการประเมินภายนอก รอบ 3</t>
  </si>
  <si>
    <t>มีโครงการรองรับมาตรฐานที่ 3 ดังนี้ (สนองกลยุทธ์ที่ 5)</t>
  </si>
  <si>
    <t>โครงการค่ายวิชาการเพื่อยกระดับผลสัมฤทธิ์ทางการเรียน</t>
  </si>
  <si>
    <t xml:space="preserve">( O-NET ) </t>
  </si>
  <si>
    <t>9 เครือข่าย</t>
  </si>
  <si>
    <t>ม.ค.-มี.ค.55</t>
  </si>
  <si>
    <t>ประธานเครือข่าย</t>
  </si>
  <si>
    <t xml:space="preserve">การนิเทศเพื่อพัฒนาระบบประกันคุณภาพภายในสถานศึกษา </t>
  </si>
  <si>
    <t xml:space="preserve"> ม.ค.-ก.ย.55</t>
  </si>
  <si>
    <t>การนิเทศเพื่อส่งเสริมและพัฒนาระบบประกันคุณภาพภายนอก</t>
  </si>
  <si>
    <t>การพัฒนาคุณภาพผู้เรียนโดยใช้ศูนย์เครือข่ายส่งเสริม</t>
  </si>
  <si>
    <t>ประเมินคุณภาพการศึกษาขั้นพื้นฐานเพื่อการประกัน</t>
  </si>
  <si>
    <t>ประเมินคุณภาพการศึกษาขั้นพื้นฐาน LAS(ป.2,ป.5)</t>
  </si>
  <si>
    <t>มีโครงการรองรับมาตรฐานที่ 4 ดังนี้ (สนองกลยุทธ์ที่ 5)</t>
  </si>
  <si>
    <t>จัดทำแผนกลยุทธ์การบริหารทรัพยากรบุคคล  ระยะสั้นและระยะยาว</t>
  </si>
  <si>
    <t>สัมมนาทางวิชาการ "แลกเปลี่ยนเรียนรู้  พัฒนาครูทั้งระบบ ปี ๒๕๕๕"</t>
  </si>
  <si>
    <t>ประชุมประจำเดือนผู้บริหารการศึกษาและผู้บริหารสถานศึกษา</t>
  </si>
  <si>
    <t>ประชุมข้าราชการและลูกจ้างในสังกัด  2 เดือน 1 ครั้ง รวม 6 ครั้ง</t>
  </si>
  <si>
    <t>พัฒนาจิตเฉลิมพระเกียรติ  เพื่อถวายเป็นพระราชกุศล เนื่องในวโรกาสเฉลิม</t>
  </si>
  <si>
    <t>การพัฒนาครูด้วยระบบ IT (utQ)ออนไลน์</t>
  </si>
  <si>
    <t>อบรมเชิงปฏิบัติการพัฒนาศักยภาพบุคลากรด้านเทคโนโลยีสารสนเทศ</t>
  </si>
  <si>
    <t xml:space="preserve">ภาษาอังกฤษสัปดาห์ละครั้ง  </t>
  </si>
  <si>
    <t xml:space="preserve">พัฒนาการเรียนการสอนภาษาอังกฤษสำหรับครู </t>
  </si>
  <si>
    <t>พัฒนาบุคลากรปฏิบัติหน้าที่ธุรการโรงเรียน</t>
  </si>
  <si>
    <t>(อยู่ในกลยุทธ์ที่ 4 แต่สนองมาตรฐานนี้ด้วย)</t>
  </si>
  <si>
    <t>(อยู่ในกลยุทธ์ที่ 1 แต่สนองมาตรฐานนี้ด้วย)</t>
  </si>
  <si>
    <t>(โดยมีกิจกรรมเสริมสร้างความรู้ความเข้าใจเรื่องเกณฑ์คุณภาพการ</t>
  </si>
  <si>
    <t>บริหารจัดการภาครัฐ)(อยู่ในกลยุทธ์ที่ 4 แต่สนองมาตรฐานนี้ด้วย)</t>
  </si>
  <si>
    <t>50 คน</t>
  </si>
  <si>
    <t>1250 คน</t>
  </si>
  <si>
    <t>120 คน</t>
  </si>
  <si>
    <t>4 คน</t>
  </si>
  <si>
    <t>98 คน</t>
  </si>
  <si>
    <t>ศูนย์พัฒนา</t>
  </si>
  <si>
    <t>ทุกกลุ่มสาระ</t>
  </si>
  <si>
    <t>ยกย่องเชิดชูเกียรติข้าราชการครูและบุคลากรทางการศึกษา 2554</t>
  </si>
  <si>
    <t>73 คน</t>
  </si>
  <si>
    <t>พ.ย - ธ.ค.54</t>
  </si>
  <si>
    <t>ชูศักดิ์</t>
  </si>
  <si>
    <t>เพชรน้ำหนึ่ง</t>
  </si>
  <si>
    <r>
      <t>อบรมแท็ปเล็ต ครูสอน ป.1</t>
    </r>
    <r>
      <rPr>
        <sz val="12"/>
        <color indexed="10"/>
        <rFont val="TH Niramit AS"/>
        <family val="0"/>
      </rPr>
      <t xml:space="preserve"> (อยู่กลยุทธ์ที่ 1 แต่สนองมาตรฐานนี้ด้วย)</t>
    </r>
  </si>
  <si>
    <t>พัฒนาศึกษานิเทศก์แนวใหม่ ปี ๒๕๕๕</t>
  </si>
  <si>
    <t>1.สืบสานประเพณีวัฒนธรรมและยกย่องเชิดชูเกียรติครูและบุคลากรทางการศึกษา</t>
  </si>
  <si>
    <r>
      <t>10.เสริมสร้างคุณธรรมในสถานศึกษา</t>
    </r>
    <r>
      <rPr>
        <sz val="12"/>
        <color indexed="10"/>
        <rFont val="TH Niramit AS"/>
        <family val="0"/>
      </rPr>
      <t>(อยู่กลยุทธ์ที่ 2 แต่สนองจุดเน้นนี้ด้วย)</t>
    </r>
  </si>
  <si>
    <r>
      <rPr>
        <sz val="14"/>
        <color indexed="8"/>
        <rFont val="TH Niramit AS"/>
        <family val="0"/>
      </rPr>
      <t>11.</t>
    </r>
    <r>
      <rPr>
        <sz val="12"/>
        <color indexed="8"/>
        <rFont val="TH Niramit AS"/>
        <family val="0"/>
      </rPr>
      <t>โครงการเข้าค่ายพุทธบุตร นร.ป.5,ป.6</t>
    </r>
    <r>
      <rPr>
        <sz val="12"/>
        <color indexed="10"/>
        <rFont val="TH Niramit AS"/>
        <family val="0"/>
      </rPr>
      <t>(อยู่กลยุทธ์ที่ 2 แต่สนองจุดเน้นนี้ด้วย)</t>
    </r>
  </si>
  <si>
    <t>.พ.ค.55</t>
  </si>
  <si>
    <t>.เม.ย.55</t>
  </si>
  <si>
    <t>.มิ.ย.55</t>
  </si>
  <si>
    <t xml:space="preserve">1.การนิเทศเพื่อพัฒนาระบบประกันคุณภาพภายในสถานศึกษา </t>
  </si>
  <si>
    <r>
      <t>ห้องเรียนตัวอย่างเรียนร่วมคณิตศาสตร์</t>
    </r>
    <r>
      <rPr>
        <sz val="12"/>
        <color indexed="10"/>
        <rFont val="TH Niramit AS"/>
        <family val="0"/>
      </rPr>
      <t xml:space="preserve"> (อยู่มาตรฐานที่ 5 แต่สนองมาตรฐานนี้ด้วย)</t>
    </r>
  </si>
  <si>
    <r>
      <t>ขั้นพื้นฐาน (เรียนฟรี 15 ปี</t>
    </r>
    <r>
      <rPr>
        <sz val="12"/>
        <color indexed="10"/>
        <rFont val="TH Niramit AS"/>
        <family val="0"/>
      </rPr>
      <t>)(อยู่กลยุทธ์ที่ 3 แต่สนองมาตรฐานนี้ด้วย)</t>
    </r>
  </si>
  <si>
    <t>(1,200 คน)</t>
  </si>
  <si>
    <t>นร.ป 4-6 และ</t>
  </si>
  <si>
    <t xml:space="preserve"> 1-2  / 1-9</t>
  </si>
  <si>
    <t>1-3 / 1-14</t>
  </si>
  <si>
    <t>1-2 / 1-7</t>
  </si>
  <si>
    <t>15.อบรมเสริมสร้างความรู้ความเข้าใจเกี่ยวกับระบบการควบคุมภายใน</t>
  </si>
  <si>
    <t>3.พัฒนาศึกษานิเทศก์แนวใหม่ ปี 2555 (รับเมื่อ 23 เมย.55 )</t>
  </si>
  <si>
    <t>สพป.พบ.1</t>
  </si>
  <si>
    <t>งบประมาณจำแนกตามกลยุทธ์และมาตรฐาน</t>
  </si>
  <si>
    <t>รวมงบประมาณ/โครงการ</t>
  </si>
  <si>
    <t>(งบรวมอยู่ในมาตรฐานที่ 5 แล้ว)</t>
  </si>
  <si>
    <t xml:space="preserve">โครงการ </t>
  </si>
  <si>
    <t>เอกสาร  80 เล่ม</t>
  </si>
  <si>
    <t>สพป.พบ.1 ได้รับจัดสรร</t>
  </si>
  <si>
    <t>7,689,320 บาท</t>
  </si>
  <si>
    <t>2/1/'1</t>
  </si>
  <si>
    <t>1.ยกระดับคุณภาพครูปฐมวัยด้านหลักสูตรสถานศึกษาและการจัดประสบการณ์การเรียนรู้</t>
  </si>
  <si>
    <t>130 คน</t>
  </si>
  <si>
    <t>2.การพัฒนาคุณภาพการอ่านออก - เขียนได้กลุ่มสาระการเรียนรู้</t>
  </si>
  <si>
    <r>
      <t>ภาษาไทย ภาษาไทย ป.1-ป.6</t>
    </r>
    <r>
      <rPr>
        <sz val="14"/>
        <color indexed="10"/>
        <rFont val="TH Niramit AS"/>
        <family val="0"/>
      </rPr>
      <t xml:space="preserve"> </t>
    </r>
  </si>
  <si>
    <t>4.พัฒนาคุณภาพการเรียนการสอนภาษาไทย ปี 2555</t>
  </si>
  <si>
    <t>อภินันท์</t>
  </si>
  <si>
    <t xml:space="preserve">5.ประกันการอ่านออกเขียนได้ </t>
  </si>
  <si>
    <t>6.ห้องเรียนตัวอย่างเรียนร่วมภาษาไทย</t>
  </si>
  <si>
    <t xml:space="preserve">7.ห้องเรียนตัวอย่างเรียนร่วมคณิตศาสตร์ </t>
  </si>
  <si>
    <t>8.พัฒนาการจัดกิจกรรมการเรียนการสอนศิลปศึกษา</t>
  </si>
  <si>
    <t>9.พัฒนาสื่อการเรียนรู้ด้วยคอมพิวเตอร์ผ่านเครือข่าย</t>
  </si>
  <si>
    <t>10.Developing Student's Learning Achievement in social )</t>
  </si>
  <si>
    <t>11.ประเมินคุณภาพการศึกษาขั้นพื้นฐานเพื่อการประกัน</t>
  </si>
  <si>
    <t>12.ประเมินคุณภาพการศึกษาขั้นพื้นฐาน LAS(ป.2,ป.5)</t>
  </si>
  <si>
    <t>13.ยกระดับผลสัมฤทธิ์ทางการเรียนคณิตศาสตร์</t>
  </si>
  <si>
    <t xml:space="preserve">14. หนึ่งโรงเรียนหนึ่งโครงงานวิทยาศาสตร์ </t>
  </si>
  <si>
    <t>15.นิเทศโดยระบบเครือข่ายเพื่อยกระดับผลสัมฤทธิ์</t>
  </si>
  <si>
    <t>16.การพัฒนาคุณภาพผู้เรียนโดยใช้ศูนย์เครือข่ายส่งเสริม</t>
  </si>
  <si>
    <t>17.การนิเทศโดยระบบเครือข่ายเพื่อพัฒนาความสามารถ</t>
  </si>
  <si>
    <t xml:space="preserve">18.อบรมแท็ปเล็ต ครูสอน ป.1 </t>
  </si>
  <si>
    <t xml:space="preserve">19.การเตรียมความพร้อมสู่ประชาคมอาเซียน </t>
  </si>
  <si>
    <t>20.พัฒนาระบบนิเทศภายในและภาวะผู้นำทางวิชาการ</t>
  </si>
  <si>
    <t>21.งานศิลปหัตถกรรมนักเรียน</t>
  </si>
  <si>
    <t>22.ส่งเสริมสมรรถนะสำคัญของนักเรียนเพื่อรับมือกับภัยพิบัติ</t>
  </si>
  <si>
    <t>23.พัฒนาการเรียนการสอนภาษาอังกฤษสำหรับนักเรียน</t>
  </si>
  <si>
    <t xml:space="preserve">13.พัฒนาการเรียนการสอนภาษาอังกฤษสำหรับครู </t>
  </si>
  <si>
    <t xml:space="preserve"> (ERIC Networking) (ยังไม่ได้รับรายละเอียดโครงการ) </t>
  </si>
  <si>
    <r>
      <t>ให้กับสถานศึกษาและบุคลากรในสังกัด</t>
    </r>
    <r>
      <rPr>
        <sz val="14"/>
        <color indexed="10"/>
        <rFont val="TH Niramit AS"/>
        <family val="0"/>
      </rPr>
      <t>(รับเมื่อ 25 เมย.55)</t>
    </r>
  </si>
  <si>
    <t>3.ส่งเสริมนิสัยรักการอ่าน ปี 2555(ยังไม่ได้รับรายละเอียดโครงการ)</t>
  </si>
  <si>
    <t>เวลา 14.56 น (โดยรองสายัณห์ พันนุกิจ ผอ.สุชาดา คล้ายอมร รับดำเนินการ)</t>
  </si>
  <si>
    <t>ตามวิถีประชาธิปไตย</t>
  </si>
  <si>
    <t>นร. 60 คน</t>
  </si>
  <si>
    <t>จนท.20 คน</t>
  </si>
  <si>
    <t>พ.ค-มิ.ย55</t>
  </si>
  <si>
    <t>2.ค่ายสร้างสรรค์พัฒนาความเป็นไทยและความเป็นพลเมือง</t>
  </si>
  <si>
    <t>3.จิตอาสาพาโลกสวย(12 เครือข่าย เครือข่ายละ  100  คน)</t>
  </si>
  <si>
    <t>4. เสริมสร้างคุณธรรมในสถานศึกษา</t>
  </si>
  <si>
    <t xml:space="preserve">5.การแลกเปลี่ยนเรียนรู้เสริมสร้างคุณธรรม </t>
  </si>
  <si>
    <t>6.ครูพระสอนศีลธรรมในโรงเรียน (ร่วมมือกับสำนักพุทธ)</t>
  </si>
  <si>
    <t>8.นักเรียนรุ่นใหม่ หัวใจประชาธิปไตย สำนึกในความรักชาติ</t>
  </si>
  <si>
    <t xml:space="preserve">9.ขับเคลื่อนหลักปรัชญาของเศรษฐกิจพอเพียงสู่สถานศึกษา </t>
  </si>
  <si>
    <t>24.อบรมปฏิบัติการพัฒนาและยกระดับผลสัมฤทธิ์การเรียนการสอนสังคมศึกษา</t>
  </si>
  <si>
    <t>104 คน</t>
  </si>
  <si>
    <t>7.การเข้าค่ายพุทธบุตร นร.ป.5,ป.6</t>
  </si>
  <si>
    <t>โครงการ/กิจกรรม (มาตรฐานที่ 2)</t>
  </si>
  <si>
    <t>สรุปงบประมาณ/โครงการ แผนปฏิบัติการ ประจำปีงบประมาณ 2555 (สพป.เพชรบุรี เขต 1 ณ วันที่ 2 พ.ค.2555)</t>
  </si>
  <si>
    <t>เพชรบุรีtrarent chai</t>
  </si>
  <si>
    <t>ทุกจุดเน้น</t>
  </si>
  <si>
    <t>25.การนิเทศกำกับติดตามการดำเนินงานและประเมินคุณภาพโรงเรียนในฝัน  (Roving Team)</t>
  </si>
  <si>
    <t>รร.ในฝันรุ่น 1,2</t>
  </si>
  <si>
    <t>26.การพัฒนาระบบการวัดและประเมินผลการเรียนรู้สู่การยกระดับคุณภาพการศึกษา</t>
  </si>
  <si>
    <t>9.โรงเรียนน่าอยู่ คุณครูน่ารัก นักเรียนน่าชม</t>
  </si>
  <si>
    <t>107 คน / 117 ร.ร.</t>
  </si>
  <si>
    <t>การประชุมติดตามและรายงานผลการดำเนินงานของ สพป.พบ.1</t>
  </si>
  <si>
    <r>
      <t xml:space="preserve">4.ประชุมคณะกรรมการ ติดตาม  ตรวจสอบฯลฯ </t>
    </r>
    <r>
      <rPr>
        <sz val="11"/>
        <color indexed="30"/>
        <rFont val="TH Niramit AS"/>
        <family val="0"/>
      </rPr>
      <t>(เครือข่ายองค์กร)</t>
    </r>
  </si>
  <si>
    <t>ลำดับที่</t>
  </si>
  <si>
    <t>รายการ</t>
  </si>
  <si>
    <t>จำนวน</t>
  </si>
  <si>
    <t>ผู้อำนวยการ สพป.เพชรบุรี เขต 1</t>
  </si>
  <si>
    <t>รอง ผู้อำนวยการ สพป.เพชรบุรี เขต 1</t>
  </si>
  <si>
    <t>ผู้อำนวยการกลุ่ม / หน่วย</t>
  </si>
  <si>
    <t>เจ้าของโครงการที่มีโครงการปรากฎในเอกสารแผนฯ</t>
  </si>
  <si>
    <t>กลยุทธ์ 1</t>
  </si>
  <si>
    <t>กลยุทธ์ 2</t>
  </si>
  <si>
    <t>กลยุทธ์ 3</t>
  </si>
  <si>
    <t>กลยุทธ์ 4</t>
  </si>
  <si>
    <t>กลยุทธ์ 5</t>
  </si>
  <si>
    <t xml:space="preserve"> -</t>
  </si>
  <si>
    <t>เจ้าหน้าที่กลุ่มบริหารการเงินและสินทรัพย์</t>
  </si>
  <si>
    <t xml:space="preserve">โรงเรียนในสังกัด </t>
  </si>
  <si>
    <t>มาตรฐาน 1,2,3,4และ5</t>
  </si>
  <si>
    <t>มีไว้เพื่อการมาติดตามของ</t>
  </si>
  <si>
    <t>สบย.ระดับเขต, ระดับกระทรวงศึกษาธิการ</t>
  </si>
  <si>
    <t>สำนักติดตาม ระดับ สพฐ.</t>
  </si>
  <si>
    <t>มีไว้เพื่อมอบเขตพื้นที่ต่าง ๆ ที่อาจมาศึกษาดูงานและ</t>
  </si>
  <si>
    <t>เพื่อบริการผู้มาติดต่อขอเอกสารแผนปฏิบัติการฯ</t>
  </si>
  <si>
    <t xml:space="preserve">   1.8 สังคมศึกษา ม.3</t>
  </si>
  <si>
    <t xml:space="preserve">   1.9 ภาษาต่างประเทศ  (ภาษาอังกฤษ) ชั้นประถมศึกษาปีที่ 6</t>
  </si>
  <si>
    <t xml:space="preserve">   1.10 ภาษาต่างประเทศ  (ภาษาอังกฤษ) ชั้นมัธยมศึกษาปีที่ 3</t>
  </si>
  <si>
    <t>รายละเอียด</t>
  </si>
  <si>
    <t>หน้า</t>
  </si>
  <si>
    <t>UPS</t>
  </si>
  <si>
    <t>เล่มล่ะ</t>
  </si>
  <si>
    <t>เครื่องปริ้นส์ laser hp</t>
  </si>
  <si>
    <t>dvd</t>
  </si>
  <si>
    <t>พัดลมน้ำ m kool</t>
  </si>
  <si>
    <t>ประชุมรอบแรก</t>
  </si>
  <si>
    <t>เล่มแผน 230 เล่ม</t>
  </si>
  <si>
    <t>พิมพ์รายละเอียดแผน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</si>
</sst>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;[Red]0.00"/>
    <numFmt numFmtId="188" formatCode="_-* #,##0_-;\-* #,##0_-;_-* &quot;-&quot;??_-;_-@_-"/>
    <numFmt numFmtId="189" formatCode="_-* #,##0.0_-;\-* #,##0.0_-;_-* &quot;-&quot;??_-;_-@_-"/>
  </numFmts>
  <fonts count="125">
    <font>
      <sz val="10"/>
      <name val="Arial"/>
      <family val="0"/>
    </font>
    <font>
      <sz val="11"/>
      <color indexed="8"/>
      <name val="Tahoma"/>
      <family val="2"/>
    </font>
    <font>
      <b/>
      <sz val="16"/>
      <color indexed="8"/>
      <name val="Angsana New"/>
      <family val="1"/>
    </font>
    <font>
      <b/>
      <sz val="100"/>
      <color indexed="8"/>
      <name val="Angsana New"/>
      <family val="1"/>
    </font>
    <font>
      <b/>
      <sz val="36"/>
      <color indexed="8"/>
      <name val="Angsana New"/>
      <family val="1"/>
    </font>
    <font>
      <b/>
      <sz val="36"/>
      <name val="Angsana New"/>
      <family val="1"/>
    </font>
    <font>
      <b/>
      <sz val="35"/>
      <name val="Angsana New"/>
      <family val="1"/>
    </font>
    <font>
      <b/>
      <sz val="35"/>
      <color indexed="8"/>
      <name val="Angsana New"/>
      <family val="1"/>
    </font>
    <font>
      <sz val="16"/>
      <color indexed="8"/>
      <name val="TH Niramit AS"/>
      <family val="0"/>
    </font>
    <font>
      <b/>
      <sz val="18"/>
      <color indexed="8"/>
      <name val="TH Niramit AS"/>
      <family val="0"/>
    </font>
    <font>
      <b/>
      <sz val="16"/>
      <color indexed="8"/>
      <name val="TH Niramit AS"/>
      <family val="0"/>
    </font>
    <font>
      <sz val="16"/>
      <name val="TH Niramit AS"/>
      <family val="0"/>
    </font>
    <font>
      <b/>
      <sz val="16"/>
      <name val="TH Niramit AS"/>
      <family val="0"/>
    </font>
    <font>
      <b/>
      <sz val="14"/>
      <color indexed="8"/>
      <name val="TH Niramit AS"/>
      <family val="0"/>
    </font>
    <font>
      <sz val="14"/>
      <name val="TH Niramit AS"/>
      <family val="0"/>
    </font>
    <font>
      <sz val="14"/>
      <color indexed="8"/>
      <name val="TH Niramit AS"/>
      <family val="0"/>
    </font>
    <font>
      <sz val="12"/>
      <color indexed="8"/>
      <name val="TH Niramit AS"/>
      <family val="0"/>
    </font>
    <font>
      <b/>
      <sz val="15"/>
      <color indexed="8"/>
      <name val="TH Niramit AS"/>
      <family val="0"/>
    </font>
    <font>
      <sz val="13"/>
      <color indexed="8"/>
      <name val="TH Niramit AS"/>
      <family val="0"/>
    </font>
    <font>
      <sz val="10"/>
      <color indexed="8"/>
      <name val="TH Niramit AS"/>
      <family val="0"/>
    </font>
    <font>
      <sz val="14"/>
      <name val="TH SarabunPSK"/>
      <family val="2"/>
    </font>
    <font>
      <u val="single"/>
      <sz val="16"/>
      <name val="TH Niramit AS"/>
      <family val="0"/>
    </font>
    <font>
      <sz val="11"/>
      <color indexed="8"/>
      <name val="TH Niramit AS"/>
      <family val="0"/>
    </font>
    <font>
      <sz val="18"/>
      <color indexed="8"/>
      <name val="TH Niramit AS"/>
      <family val="0"/>
    </font>
    <font>
      <b/>
      <sz val="14"/>
      <color indexed="10"/>
      <name val="TH Niramit AS"/>
      <family val="0"/>
    </font>
    <font>
      <sz val="16"/>
      <color indexed="10"/>
      <name val="TH Niramit AS"/>
      <family val="0"/>
    </font>
    <font>
      <sz val="28"/>
      <color indexed="8"/>
      <name val="TH Niramit AS"/>
      <family val="0"/>
    </font>
    <font>
      <sz val="36"/>
      <color indexed="8"/>
      <name val="TH Niramit AS"/>
      <family val="0"/>
    </font>
    <font>
      <sz val="35"/>
      <color indexed="8"/>
      <name val="TH Niramit AS"/>
      <family val="0"/>
    </font>
    <font>
      <sz val="10"/>
      <name val="TH Niramit AS"/>
      <family val="0"/>
    </font>
    <font>
      <sz val="9"/>
      <color indexed="8"/>
      <name val="TH Niramit AS"/>
      <family val="0"/>
    </font>
    <font>
      <sz val="8"/>
      <color indexed="8"/>
      <name val="TH Niramit AS"/>
      <family val="0"/>
    </font>
    <font>
      <sz val="10"/>
      <color indexed="10"/>
      <name val="TH Niramit AS"/>
      <family val="0"/>
    </font>
    <font>
      <sz val="14"/>
      <name val="Arial"/>
      <family val="2"/>
    </font>
    <font>
      <sz val="12"/>
      <name val="Arial"/>
      <family val="2"/>
    </font>
    <font>
      <sz val="13"/>
      <name val="TH Niramit AS"/>
      <family val="0"/>
    </font>
    <font>
      <b/>
      <sz val="12"/>
      <color indexed="8"/>
      <name val="TH Niramit AS"/>
      <family val="0"/>
    </font>
    <font>
      <b/>
      <sz val="16"/>
      <color indexed="10"/>
      <name val="TH Niramit AS"/>
      <family val="0"/>
    </font>
    <font>
      <sz val="14"/>
      <color indexed="10"/>
      <name val="TH Niramit AS"/>
      <family val="0"/>
    </font>
    <font>
      <sz val="12"/>
      <color indexed="10"/>
      <name val="TH Niramit AS"/>
      <family val="0"/>
    </font>
    <font>
      <sz val="12"/>
      <name val="TH Niramit AS"/>
      <family val="0"/>
    </font>
    <font>
      <sz val="13"/>
      <color indexed="30"/>
      <name val="TH Niramit AS"/>
      <family val="0"/>
    </font>
    <font>
      <sz val="12"/>
      <color indexed="30"/>
      <name val="TH Niramit AS"/>
      <family val="0"/>
    </font>
    <font>
      <sz val="9"/>
      <color indexed="10"/>
      <name val="TH Niramit AS"/>
      <family val="0"/>
    </font>
    <font>
      <sz val="8"/>
      <color indexed="10"/>
      <name val="TH Niramit AS"/>
      <family val="0"/>
    </font>
    <font>
      <sz val="12"/>
      <color indexed="40"/>
      <name val="TH Niramit AS"/>
      <family val="0"/>
    </font>
    <font>
      <sz val="12"/>
      <color indexed="36"/>
      <name val="TH Niramit AS"/>
      <family val="0"/>
    </font>
    <font>
      <b/>
      <sz val="11"/>
      <color indexed="10"/>
      <name val="TH Niramit AS"/>
      <family val="0"/>
    </font>
    <font>
      <b/>
      <sz val="13"/>
      <color indexed="8"/>
      <name val="TH Niramit AS"/>
      <family val="0"/>
    </font>
    <font>
      <sz val="16"/>
      <name val="TH SarabunPSK"/>
      <family val="2"/>
    </font>
    <font>
      <sz val="16"/>
      <color indexed="30"/>
      <name val="TH Niramit AS"/>
      <family val="0"/>
    </font>
    <font>
      <sz val="14"/>
      <color indexed="30"/>
      <name val="TH Niramit AS"/>
      <family val="0"/>
    </font>
    <font>
      <sz val="11"/>
      <color indexed="30"/>
      <name val="TH Niramit AS"/>
      <family val="0"/>
    </font>
    <font>
      <sz val="11"/>
      <name val="TH Niramit AS"/>
      <family val="0"/>
    </font>
    <font>
      <b/>
      <sz val="11"/>
      <color indexed="8"/>
      <name val="TH Niramit AS"/>
      <family val="0"/>
    </font>
    <font>
      <b/>
      <sz val="14"/>
      <name val="TH Niramit AS"/>
      <family val="0"/>
    </font>
    <font>
      <sz val="24"/>
      <name val="TH Niramit AS"/>
      <family val="0"/>
    </font>
    <font>
      <b/>
      <sz val="24"/>
      <name val="TH Niramit AS"/>
      <family val="0"/>
    </font>
    <font>
      <sz val="22"/>
      <color indexed="8"/>
      <name val="TH Niramit AS"/>
      <family val="0"/>
    </font>
    <font>
      <b/>
      <sz val="22"/>
      <color indexed="8"/>
      <name val="TH Niramit AS"/>
      <family val="0"/>
    </font>
    <font>
      <sz val="9"/>
      <name val="Tahoma"/>
      <family val="2"/>
    </font>
    <font>
      <b/>
      <sz val="9"/>
      <name val="Tahoma"/>
      <family val="2"/>
    </font>
    <font>
      <sz val="16"/>
      <color indexed="8"/>
      <name val="Tahoma"/>
      <family val="2"/>
    </font>
    <font>
      <sz val="16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6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Niramit AS"/>
      <family val="0"/>
    </font>
    <font>
      <sz val="10"/>
      <color theme="1"/>
      <name val="TH Niramit AS"/>
      <family val="0"/>
    </font>
    <font>
      <sz val="16"/>
      <color rgb="FF000000"/>
      <name val="TH Niramit AS"/>
      <family val="0"/>
    </font>
    <font>
      <sz val="12"/>
      <color theme="1"/>
      <name val="TH Niramit AS"/>
      <family val="0"/>
    </font>
    <font>
      <sz val="16"/>
      <color theme="1"/>
      <name val="TH Niramit AS"/>
      <family val="0"/>
    </font>
    <font>
      <b/>
      <sz val="16"/>
      <color theme="1"/>
      <name val="TH Niramit AS"/>
      <family val="0"/>
    </font>
    <font>
      <b/>
      <sz val="14"/>
      <color theme="1"/>
      <name val="TH Niramit AS"/>
      <family val="0"/>
    </font>
    <font>
      <b/>
      <sz val="14"/>
      <color rgb="FFFF0000"/>
      <name val="TH Niramit AS"/>
      <family val="0"/>
    </font>
    <font>
      <sz val="11"/>
      <color theme="1"/>
      <name val="TH Niramit AS"/>
      <family val="0"/>
    </font>
    <font>
      <sz val="9"/>
      <color theme="1"/>
      <name val="TH Niramit AS"/>
      <family val="0"/>
    </font>
    <font>
      <sz val="8"/>
      <color theme="1"/>
      <name val="TH Niramit AS"/>
      <family val="0"/>
    </font>
    <font>
      <sz val="16"/>
      <color rgb="FFFF0000"/>
      <name val="TH Niramit AS"/>
      <family val="0"/>
    </font>
    <font>
      <sz val="10"/>
      <color rgb="FFFF0000"/>
      <name val="TH Niramit AS"/>
      <family val="0"/>
    </font>
    <font>
      <b/>
      <sz val="16"/>
      <color rgb="FFFF0000"/>
      <name val="TH Niramit AS"/>
      <family val="0"/>
    </font>
    <font>
      <b/>
      <sz val="12"/>
      <color theme="1"/>
      <name val="TH Niramit AS"/>
      <family val="0"/>
    </font>
    <font>
      <sz val="14"/>
      <color rgb="FFFF0000"/>
      <name val="TH Niramit AS"/>
      <family val="0"/>
    </font>
    <font>
      <sz val="12"/>
      <color rgb="FFFF0000"/>
      <name val="TH Niramit AS"/>
      <family val="0"/>
    </font>
    <font>
      <b/>
      <sz val="11"/>
      <color rgb="FFFF0000"/>
      <name val="TH Niramit AS"/>
      <family val="0"/>
    </font>
    <font>
      <sz val="9"/>
      <color rgb="FFFF0000"/>
      <name val="TH Niramit AS"/>
      <family val="0"/>
    </font>
    <font>
      <sz val="8"/>
      <color rgb="FFFF0000"/>
      <name val="TH Niramit AS"/>
      <family val="0"/>
    </font>
    <font>
      <sz val="14"/>
      <color rgb="FF0070C0"/>
      <name val="TH Niramit AS"/>
      <family val="0"/>
    </font>
    <font>
      <sz val="16"/>
      <color rgb="FF0070C0"/>
      <name val="TH Niramit AS"/>
      <family val="0"/>
    </font>
    <font>
      <sz val="11"/>
      <color rgb="FF0070C0"/>
      <name val="TH Niramit AS"/>
      <family val="0"/>
    </font>
    <font>
      <sz val="12"/>
      <color rgb="FF0070C0"/>
      <name val="TH Niramit AS"/>
      <family val="0"/>
    </font>
    <font>
      <sz val="16"/>
      <color theme="1"/>
      <name val="Calibri"/>
      <family val="2"/>
    </font>
    <font>
      <sz val="1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thin"/>
      <bottom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hair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 style="thin"/>
      <top style="hair"/>
      <bottom style="thin"/>
    </border>
    <border>
      <left/>
      <right/>
      <top style="dashed"/>
      <bottom style="dashed"/>
    </border>
    <border>
      <left style="thin"/>
      <right style="thin"/>
      <top style="dashed"/>
      <bottom style="dash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 style="thin"/>
      <top style="dashed"/>
      <bottom style="hair"/>
    </border>
    <border>
      <left style="thin"/>
      <right/>
      <top style="hair"/>
      <bottom style="dashed"/>
    </border>
    <border>
      <left style="thin"/>
      <right style="thin"/>
      <top style="hair"/>
      <bottom style="dashed"/>
    </border>
    <border>
      <left style="thin"/>
      <right style="thin"/>
      <top style="dotted"/>
      <bottom style="hair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 style="hair"/>
      <bottom style="dotted"/>
    </border>
    <border>
      <left style="thin"/>
      <right style="thin"/>
      <top style="hair"/>
      <bottom style="dotted"/>
    </border>
    <border>
      <left style="thin"/>
      <right/>
      <top style="dotted"/>
      <bottom/>
    </border>
    <border>
      <left style="thin"/>
      <right/>
      <top/>
      <bottom style="dotted"/>
    </border>
    <border>
      <left style="thin"/>
      <right/>
      <top style="dashed"/>
      <bottom style="dashed"/>
    </border>
    <border>
      <left style="thin"/>
      <right/>
      <top style="dotted"/>
      <bottom style="hair"/>
    </border>
    <border>
      <left/>
      <right/>
      <top style="dotted"/>
      <bottom style="hair"/>
    </border>
    <border>
      <left/>
      <right/>
      <top style="hair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hair"/>
    </border>
    <border>
      <left/>
      <right style="thin"/>
      <top style="hair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/>
      <bottom style="dotted"/>
    </border>
    <border>
      <left style="thin"/>
      <right style="thin"/>
      <top style="hair"/>
      <bottom/>
    </border>
    <border>
      <left style="thin"/>
      <right/>
      <top style="dotted"/>
      <bottom style="thin"/>
    </border>
    <border>
      <left style="thin"/>
      <right/>
      <top style="hair"/>
      <bottom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 style="thin"/>
      <top style="dotted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20" borderId="1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21" borderId="2" applyNumberFormat="0" applyAlignment="0" applyProtection="0"/>
    <xf numFmtId="0" fontId="88" fillId="0" borderId="3" applyNumberFormat="0" applyFill="0" applyAlignment="0" applyProtection="0"/>
    <xf numFmtId="0" fontId="89" fillId="22" borderId="0" applyNumberFormat="0" applyBorder="0" applyAlignment="0" applyProtection="0"/>
    <xf numFmtId="0" fontId="90" fillId="23" borderId="1" applyNumberFormat="0" applyAlignment="0" applyProtection="0"/>
    <xf numFmtId="0" fontId="91" fillId="24" borderId="0" applyNumberFormat="0" applyBorder="0" applyAlignment="0" applyProtection="0"/>
    <xf numFmtId="9" fontId="0" fillId="0" borderId="0" applyFont="0" applyFill="0" applyBorder="0" applyAlignment="0" applyProtection="0"/>
    <xf numFmtId="0" fontId="92" fillId="0" borderId="4" applyNumberFormat="0" applyFill="0" applyAlignment="0" applyProtection="0"/>
    <xf numFmtId="0" fontId="93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94" fillId="20" borderId="5" applyNumberFormat="0" applyAlignment="0" applyProtection="0"/>
    <xf numFmtId="0" fontId="0" fillId="32" borderId="6" applyNumberFormat="0" applyFont="0" applyAlignment="0" applyProtection="0"/>
    <xf numFmtId="0" fontId="95" fillId="0" borderId="7" applyNumberFormat="0" applyFill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1298">
    <xf numFmtId="0" fontId="0" fillId="0" borderId="0" xfId="0" applyAlignment="1">
      <alignment/>
    </xf>
    <xf numFmtId="0" fontId="2" fillId="0" borderId="0" xfId="0" applyFont="1" applyAlignment="1">
      <alignment horizontal="left" shrinkToFit="1"/>
    </xf>
    <xf numFmtId="0" fontId="3" fillId="0" borderId="0" xfId="0" applyFont="1" applyAlignment="1">
      <alignment horizontal="left" shrinkToFi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shrinkToFit="1"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8" fillId="0" borderId="0" xfId="0" applyFont="1" applyBorder="1" applyAlignment="1">
      <alignment shrinkToFit="1"/>
    </xf>
    <xf numFmtId="0" fontId="11" fillId="0" borderId="0" xfId="0" applyFont="1" applyBorder="1" applyAlignment="1">
      <alignment vertical="center"/>
    </xf>
    <xf numFmtId="2" fontId="11" fillId="0" borderId="1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 horizontal="center" shrinkToFi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9" fontId="8" fillId="0" borderId="0" xfId="46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 shrinkToFi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9" fontId="10" fillId="0" borderId="0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3" xfId="0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9" fontId="10" fillId="0" borderId="11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Alignment="1">
      <alignment horizontal="right"/>
    </xf>
    <xf numFmtId="49" fontId="10" fillId="0" borderId="11" xfId="0" applyNumberFormat="1" applyFont="1" applyBorder="1" applyAlignment="1">
      <alignment horizontal="center" vertical="center"/>
    </xf>
    <xf numFmtId="9" fontId="10" fillId="0" borderId="0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left" wrapText="1"/>
    </xf>
    <xf numFmtId="0" fontId="11" fillId="0" borderId="13" xfId="0" applyFont="1" applyBorder="1" applyAlignment="1">
      <alignment horizontal="right" wrapText="1"/>
    </xf>
    <xf numFmtId="0" fontId="11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left"/>
    </xf>
    <xf numFmtId="0" fontId="11" fillId="0" borderId="13" xfId="0" applyFont="1" applyBorder="1" applyAlignment="1">
      <alignment horizontal="right"/>
    </xf>
    <xf numFmtId="0" fontId="11" fillId="0" borderId="11" xfId="0" applyFont="1" applyBorder="1" applyAlignment="1">
      <alignment horizontal="right" vertical="center"/>
    </xf>
    <xf numFmtId="0" fontId="8" fillId="0" borderId="21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20" xfId="0" applyFont="1" applyBorder="1" applyAlignment="1">
      <alignment horizontal="right" vertical="center"/>
    </xf>
    <xf numFmtId="0" fontId="8" fillId="0" borderId="0" xfId="0" applyFont="1" applyAlignment="1">
      <alignment horizontal="right" vertical="top" wrapText="1"/>
    </xf>
    <xf numFmtId="0" fontId="8" fillId="0" borderId="10" xfId="0" applyFont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24" xfId="0" applyFont="1" applyBorder="1" applyAlignment="1">
      <alignment shrinkToFit="1"/>
    </xf>
    <xf numFmtId="0" fontId="8" fillId="0" borderId="13" xfId="0" applyFont="1" applyBorder="1" applyAlignment="1">
      <alignment shrinkToFit="1"/>
    </xf>
    <xf numFmtId="0" fontId="8" fillId="0" borderId="15" xfId="0" applyFont="1" applyBorder="1" applyAlignment="1">
      <alignment shrinkToFit="1"/>
    </xf>
    <xf numFmtId="0" fontId="12" fillId="0" borderId="0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9" fontId="10" fillId="0" borderId="0" xfId="46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" fontId="10" fillId="0" borderId="25" xfId="0" applyNumberFormat="1" applyFont="1" applyBorder="1" applyAlignment="1">
      <alignment horizontal="center"/>
    </xf>
    <xf numFmtId="1" fontId="10" fillId="0" borderId="19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" fontId="8" fillId="0" borderId="19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" fontId="11" fillId="0" borderId="20" xfId="0" applyNumberFormat="1" applyFont="1" applyBorder="1" applyAlignment="1">
      <alignment horizontal="center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6" fillId="0" borderId="2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98" fillId="0" borderId="0" xfId="0" applyFont="1" applyBorder="1" applyAlignment="1">
      <alignment/>
    </xf>
    <xf numFmtId="3" fontId="98" fillId="0" borderId="0" xfId="0" applyNumberFormat="1" applyFont="1" applyBorder="1" applyAlignment="1">
      <alignment/>
    </xf>
    <xf numFmtId="0" fontId="98" fillId="0" borderId="0" xfId="0" applyFont="1" applyBorder="1" applyAlignment="1">
      <alignment horizontal="center"/>
    </xf>
    <xf numFmtId="0" fontId="98" fillId="0" borderId="18" xfId="0" applyFont="1" applyBorder="1" applyAlignment="1">
      <alignment horizontal="center"/>
    </xf>
    <xf numFmtId="0" fontId="98" fillId="0" borderId="11" xfId="0" applyFont="1" applyBorder="1" applyAlignment="1">
      <alignment/>
    </xf>
    <xf numFmtId="3" fontId="98" fillId="0" borderId="11" xfId="0" applyNumberFormat="1" applyFont="1" applyBorder="1" applyAlignment="1">
      <alignment/>
    </xf>
    <xf numFmtId="0" fontId="98" fillId="0" borderId="11" xfId="0" applyFont="1" applyBorder="1" applyAlignment="1">
      <alignment horizontal="center"/>
    </xf>
    <xf numFmtId="3" fontId="98" fillId="0" borderId="11" xfId="0" applyNumberFormat="1" applyFont="1" applyBorder="1" applyAlignment="1">
      <alignment/>
    </xf>
    <xf numFmtId="0" fontId="99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9" xfId="0" applyFont="1" applyBorder="1" applyAlignment="1">
      <alignment shrinkToFit="1"/>
    </xf>
    <xf numFmtId="0" fontId="8" fillId="0" borderId="17" xfId="0" applyFont="1" applyBorder="1" applyAlignment="1">
      <alignment/>
    </xf>
    <xf numFmtId="0" fontId="10" fillId="0" borderId="26" xfId="0" applyFont="1" applyBorder="1" applyAlignment="1">
      <alignment shrinkToFit="1"/>
    </xf>
    <xf numFmtId="0" fontId="10" fillId="0" borderId="27" xfId="0" applyFont="1" applyBorder="1" applyAlignment="1">
      <alignment shrinkToFit="1"/>
    </xf>
    <xf numFmtId="0" fontId="98" fillId="0" borderId="24" xfId="0" applyFont="1" applyBorder="1" applyAlignment="1">
      <alignment/>
    </xf>
    <xf numFmtId="0" fontId="98" fillId="0" borderId="13" xfId="0" applyFont="1" applyBorder="1" applyAlignment="1">
      <alignment/>
    </xf>
    <xf numFmtId="0" fontId="98" fillId="0" borderId="25" xfId="0" applyFont="1" applyBorder="1" applyAlignment="1">
      <alignment/>
    </xf>
    <xf numFmtId="0" fontId="98" fillId="0" borderId="19" xfId="0" applyFont="1" applyBorder="1" applyAlignment="1">
      <alignment/>
    </xf>
    <xf numFmtId="0" fontId="98" fillId="0" borderId="14" xfId="0" applyFont="1" applyBorder="1" applyAlignment="1">
      <alignment/>
    </xf>
    <xf numFmtId="3" fontId="98" fillId="0" borderId="0" xfId="0" applyNumberFormat="1" applyFont="1" applyBorder="1" applyAlignment="1">
      <alignment/>
    </xf>
    <xf numFmtId="9" fontId="11" fillId="0" borderId="11" xfId="0" applyNumberFormat="1" applyFont="1" applyBorder="1" applyAlignment="1">
      <alignment horizontal="center" vertical="center"/>
    </xf>
    <xf numFmtId="187" fontId="11" fillId="0" borderId="11" xfId="0" applyNumberFormat="1" applyFont="1" applyBorder="1" applyAlignment="1">
      <alignment horizontal="center" vertical="center"/>
    </xf>
    <xf numFmtId="43" fontId="11" fillId="0" borderId="11" xfId="36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8" fillId="0" borderId="27" xfId="0" applyFont="1" applyBorder="1" applyAlignment="1">
      <alignment/>
    </xf>
    <xf numFmtId="0" fontId="8" fillId="0" borderId="27" xfId="0" applyFont="1" applyBorder="1" applyAlignment="1">
      <alignment shrinkToFit="1"/>
    </xf>
    <xf numFmtId="0" fontId="8" fillId="0" borderId="29" xfId="0" applyFont="1" applyBorder="1" applyAlignment="1">
      <alignment/>
    </xf>
    <xf numFmtId="0" fontId="8" fillId="0" borderId="29" xfId="0" applyFont="1" applyBorder="1" applyAlignment="1">
      <alignment shrinkToFit="1"/>
    </xf>
    <xf numFmtId="0" fontId="11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3" fontId="8" fillId="0" borderId="0" xfId="0" applyNumberFormat="1" applyFont="1" applyAlignment="1">
      <alignment/>
    </xf>
    <xf numFmtId="0" fontId="10" fillId="0" borderId="3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1" fillId="0" borderId="31" xfId="0" applyFont="1" applyBorder="1" applyAlignment="1">
      <alignment/>
    </xf>
    <xf numFmtId="0" fontId="8" fillId="0" borderId="31" xfId="0" applyFont="1" applyBorder="1" applyAlignment="1">
      <alignment/>
    </xf>
    <xf numFmtId="0" fontId="12" fillId="0" borderId="31" xfId="0" applyFont="1" applyBorder="1" applyAlignment="1">
      <alignment vertical="center"/>
    </xf>
    <xf numFmtId="0" fontId="11" fillId="0" borderId="31" xfId="0" applyFont="1" applyBorder="1" applyAlignment="1">
      <alignment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10" fillId="0" borderId="3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left" vertical="center"/>
    </xf>
    <xf numFmtId="0" fontId="10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top" wrapText="1"/>
    </xf>
    <xf numFmtId="0" fontId="11" fillId="0" borderId="34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16" xfId="0" applyFont="1" applyBorder="1" applyAlignment="1">
      <alignment/>
    </xf>
    <xf numFmtId="0" fontId="8" fillId="0" borderId="32" xfId="0" applyFont="1" applyBorder="1" applyAlignment="1">
      <alignment horizontal="left" vertical="center"/>
    </xf>
    <xf numFmtId="0" fontId="8" fillId="0" borderId="3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2" fontId="8" fillId="0" borderId="36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0" xfId="0" applyFont="1" applyBorder="1" applyAlignment="1">
      <alignment horizontal="left" vertical="center"/>
    </xf>
    <xf numFmtId="0" fontId="11" fillId="0" borderId="2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2" fillId="0" borderId="30" xfId="0" applyFont="1" applyBorder="1" applyAlignment="1">
      <alignment/>
    </xf>
    <xf numFmtId="0" fontId="8" fillId="0" borderId="34" xfId="0" applyFont="1" applyBorder="1" applyAlignment="1">
      <alignment/>
    </xf>
    <xf numFmtId="0" fontId="11" fillId="0" borderId="27" xfId="0" applyFont="1" applyBorder="1" applyAlignment="1">
      <alignment vertical="center"/>
    </xf>
    <xf numFmtId="0" fontId="10" fillId="0" borderId="30" xfId="0" applyFont="1" applyBorder="1" applyAlignment="1">
      <alignment/>
    </xf>
    <xf numFmtId="0" fontId="11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1" fillId="0" borderId="16" xfId="0" applyFont="1" applyBorder="1" applyAlignment="1">
      <alignment horizontal="left"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11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center"/>
    </xf>
    <xf numFmtId="2" fontId="11" fillId="0" borderId="36" xfId="0" applyNumberFormat="1" applyFont="1" applyBorder="1" applyAlignment="1">
      <alignment horizontal="center" vertical="center"/>
    </xf>
    <xf numFmtId="0" fontId="10" fillId="0" borderId="39" xfId="0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/>
    </xf>
    <xf numFmtId="0" fontId="10" fillId="0" borderId="29" xfId="0" applyFont="1" applyBorder="1" applyAlignment="1">
      <alignment horizontal="center"/>
    </xf>
    <xf numFmtId="0" fontId="8" fillId="0" borderId="29" xfId="0" applyFont="1" applyBorder="1" applyAlignment="1">
      <alignment horizontal="left" shrinkToFit="1"/>
    </xf>
    <xf numFmtId="0" fontId="11" fillId="0" borderId="29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/>
    </xf>
    <xf numFmtId="0" fontId="8" fillId="0" borderId="40" xfId="0" applyFont="1" applyBorder="1" applyAlignment="1">
      <alignment/>
    </xf>
    <xf numFmtId="0" fontId="10" fillId="0" borderId="3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1" fillId="0" borderId="21" xfId="0" applyFont="1" applyBorder="1" applyAlignment="1">
      <alignment/>
    </xf>
    <xf numFmtId="0" fontId="10" fillId="0" borderId="23" xfId="0" applyFont="1" applyBorder="1" applyAlignment="1">
      <alignment horizontal="center" vertical="center"/>
    </xf>
    <xf numFmtId="0" fontId="100" fillId="0" borderId="19" xfId="0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11" fillId="0" borderId="24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39" xfId="0" applyFont="1" applyBorder="1" applyAlignment="1">
      <alignment horizontal="left" vertical="center"/>
    </xf>
    <xf numFmtId="0" fontId="11" fillId="0" borderId="37" xfId="0" applyFont="1" applyBorder="1" applyAlignment="1">
      <alignment horizontal="right"/>
    </xf>
    <xf numFmtId="49" fontId="10" fillId="0" borderId="36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2" fillId="0" borderId="29" xfId="0" applyFont="1" applyBorder="1" applyAlignment="1">
      <alignment horizontal="center"/>
    </xf>
    <xf numFmtId="0" fontId="8" fillId="0" borderId="35" xfId="0" applyFont="1" applyBorder="1" applyAlignment="1">
      <alignment/>
    </xf>
    <xf numFmtId="0" fontId="12" fillId="0" borderId="31" xfId="0" applyFont="1" applyBorder="1" applyAlignment="1">
      <alignment/>
    </xf>
    <xf numFmtId="0" fontId="8" fillId="0" borderId="41" xfId="0" applyFont="1" applyBorder="1" applyAlignment="1">
      <alignment shrinkToFit="1"/>
    </xf>
    <xf numFmtId="0" fontId="8" fillId="0" borderId="41" xfId="0" applyFont="1" applyBorder="1" applyAlignment="1">
      <alignment/>
    </xf>
    <xf numFmtId="0" fontId="10" fillId="0" borderId="42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1" fillId="0" borderId="4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0" fillId="0" borderId="47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1" fillId="0" borderId="52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0" fillId="0" borderId="5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1" fillId="0" borderId="56" xfId="0" applyFont="1" applyBorder="1" applyAlignment="1">
      <alignment/>
    </xf>
    <xf numFmtId="0" fontId="11" fillId="0" borderId="56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/>
    </xf>
    <xf numFmtId="0" fontId="10" fillId="0" borderId="37" xfId="0" applyFont="1" applyBorder="1" applyAlignment="1">
      <alignment horizontal="center" vertical="center"/>
    </xf>
    <xf numFmtId="0" fontId="11" fillId="0" borderId="59" xfId="0" applyFont="1" applyBorder="1" applyAlignment="1">
      <alignment vertical="center"/>
    </xf>
    <xf numFmtId="0" fontId="10" fillId="0" borderId="60" xfId="0" applyFont="1" applyBorder="1" applyAlignment="1">
      <alignment horizontal="left" vertical="center"/>
    </xf>
    <xf numFmtId="0" fontId="11" fillId="0" borderId="54" xfId="0" applyFont="1" applyBorder="1" applyAlignment="1">
      <alignment vertical="center"/>
    </xf>
    <xf numFmtId="0" fontId="10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/>
    </xf>
    <xf numFmtId="0" fontId="10" fillId="0" borderId="43" xfId="0" applyFont="1" applyBorder="1" applyAlignment="1">
      <alignment horizontal="center" vertical="center"/>
    </xf>
    <xf numFmtId="0" fontId="11" fillId="0" borderId="54" xfId="0" applyFont="1" applyBorder="1" applyAlignment="1">
      <alignment/>
    </xf>
    <xf numFmtId="0" fontId="10" fillId="0" borderId="40" xfId="0" applyFont="1" applyBorder="1" applyAlignment="1">
      <alignment horizontal="center" vertical="center"/>
    </xf>
    <xf numFmtId="0" fontId="11" fillId="0" borderId="62" xfId="0" applyFont="1" applyBorder="1" applyAlignment="1">
      <alignment vertical="center"/>
    </xf>
    <xf numFmtId="0" fontId="11" fillId="0" borderId="57" xfId="0" applyFont="1" applyBorder="1" applyAlignment="1">
      <alignment/>
    </xf>
    <xf numFmtId="0" fontId="8" fillId="0" borderId="13" xfId="0" applyFont="1" applyBorder="1" applyAlignment="1">
      <alignment horizontal="left" shrinkToFit="1"/>
    </xf>
    <xf numFmtId="0" fontId="10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left" shrinkToFit="1"/>
    </xf>
    <xf numFmtId="0" fontId="8" fillId="0" borderId="14" xfId="0" applyFont="1" applyBorder="1" applyAlignment="1">
      <alignment horizontal="left" vertical="top" shrinkToFit="1"/>
    </xf>
    <xf numFmtId="0" fontId="8" fillId="0" borderId="23" xfId="0" applyFont="1" applyBorder="1" applyAlignment="1">
      <alignment horizontal="left" shrinkToFit="1"/>
    </xf>
    <xf numFmtId="0" fontId="11" fillId="0" borderId="63" xfId="0" applyFont="1" applyBorder="1" applyAlignment="1">
      <alignment vertical="center"/>
    </xf>
    <xf numFmtId="0" fontId="11" fillId="0" borderId="64" xfId="0" applyFont="1" applyBorder="1" applyAlignment="1">
      <alignment vertical="center"/>
    </xf>
    <xf numFmtId="0" fontId="11" fillId="0" borderId="59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54" xfId="0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Border="1" applyAlignment="1">
      <alignment/>
    </xf>
    <xf numFmtId="188" fontId="15" fillId="0" borderId="0" xfId="0" applyNumberFormat="1" applyFont="1" applyBorder="1" applyAlignment="1">
      <alignment/>
    </xf>
    <xf numFmtId="188" fontId="8" fillId="0" borderId="0" xfId="36" applyNumberFormat="1" applyFont="1" applyBorder="1" applyAlignment="1">
      <alignment/>
    </xf>
    <xf numFmtId="0" fontId="8" fillId="0" borderId="55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23" fillId="0" borderId="0" xfId="0" applyFont="1" applyAlignment="1">
      <alignment/>
    </xf>
    <xf numFmtId="9" fontId="8" fillId="0" borderId="0" xfId="0" applyNumberFormat="1" applyFont="1" applyBorder="1" applyAlignment="1">
      <alignment horizontal="center" vertical="center"/>
    </xf>
    <xf numFmtId="43" fontId="16" fillId="0" borderId="0" xfId="0" applyNumberFormat="1" applyFont="1" applyBorder="1" applyAlignment="1">
      <alignment horizontal="left"/>
    </xf>
    <xf numFmtId="0" fontId="15" fillId="0" borderId="22" xfId="0" applyFont="1" applyBorder="1" applyAlignment="1">
      <alignment horizontal="center"/>
    </xf>
    <xf numFmtId="0" fontId="101" fillId="0" borderId="11" xfId="0" applyFont="1" applyBorder="1" applyAlignment="1">
      <alignment horizontal="center"/>
    </xf>
    <xf numFmtId="17" fontId="98" fillId="0" borderId="18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54" xfId="0" applyFont="1" applyBorder="1" applyAlignment="1">
      <alignment horizontal="left" vertical="center"/>
    </xf>
    <xf numFmtId="0" fontId="16" fillId="0" borderId="20" xfId="0" applyFont="1" applyBorder="1" applyAlignment="1">
      <alignment horizont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10" fillId="0" borderId="67" xfId="0" applyFont="1" applyBorder="1" applyAlignment="1">
      <alignment horizontal="left" vertical="center"/>
    </xf>
    <xf numFmtId="0" fontId="8" fillId="0" borderId="68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24" xfId="0" applyFont="1" applyBorder="1" applyAlignment="1">
      <alignment horizontal="left" shrinkToFit="1"/>
    </xf>
    <xf numFmtId="0" fontId="8" fillId="0" borderId="13" xfId="0" applyFont="1" applyBorder="1" applyAlignment="1">
      <alignment horizontal="left" vertical="top" shrinkToFit="1"/>
    </xf>
    <xf numFmtId="0" fontId="8" fillId="0" borderId="0" xfId="0" applyFont="1" applyBorder="1" applyAlignment="1">
      <alignment horizontal="left" vertical="top"/>
    </xf>
    <xf numFmtId="0" fontId="8" fillId="0" borderId="2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11" fillId="0" borderId="34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8" fillId="0" borderId="3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1" fillId="0" borderId="16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8" fillId="0" borderId="30" xfId="0" applyFont="1" applyBorder="1" applyAlignment="1">
      <alignment horizontal="center"/>
    </xf>
    <xf numFmtId="0" fontId="8" fillId="0" borderId="38" xfId="0" applyFont="1" applyBorder="1" applyAlignment="1">
      <alignment horizontal="left" vertical="center"/>
    </xf>
    <xf numFmtId="0" fontId="8" fillId="0" borderId="63" xfId="0" applyFont="1" applyBorder="1" applyAlignment="1">
      <alignment horizontal="left" vertical="center"/>
    </xf>
    <xf numFmtId="0" fontId="8" fillId="0" borderId="64" xfId="0" applyFont="1" applyBorder="1" applyAlignment="1">
      <alignment horizontal="left" vertical="center"/>
    </xf>
    <xf numFmtId="0" fontId="8" fillId="0" borderId="63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0" fontId="8" fillId="0" borderId="67" xfId="0" applyFont="1" applyBorder="1" applyAlignment="1">
      <alignment horizontal="center"/>
    </xf>
    <xf numFmtId="0" fontId="8" fillId="0" borderId="63" xfId="0" applyFont="1" applyBorder="1" applyAlignment="1">
      <alignment horizontal="center" vertical="top"/>
    </xf>
    <xf numFmtId="0" fontId="8" fillId="0" borderId="60" xfId="0" applyFont="1" applyBorder="1" applyAlignment="1">
      <alignment horizontal="center" vertical="top"/>
    </xf>
    <xf numFmtId="0" fontId="8" fillId="0" borderId="51" xfId="0" applyFont="1" applyBorder="1" applyAlignment="1">
      <alignment horizontal="center" vertical="top"/>
    </xf>
    <xf numFmtId="0" fontId="8" fillId="0" borderId="29" xfId="0" applyFont="1" applyBorder="1" applyAlignment="1">
      <alignment horizontal="left" vertical="center"/>
    </xf>
    <xf numFmtId="0" fontId="12" fillId="0" borderId="56" xfId="0" applyFont="1" applyBorder="1" applyAlignment="1">
      <alignment vertical="center"/>
    </xf>
    <xf numFmtId="0" fontId="8" fillId="0" borderId="14" xfId="0" applyFont="1" applyBorder="1" applyAlignment="1">
      <alignment horizontal="left"/>
    </xf>
    <xf numFmtId="0" fontId="102" fillId="0" borderId="19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47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49" fontId="8" fillId="0" borderId="70" xfId="0" applyNumberFormat="1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8" fillId="0" borderId="56" xfId="0" applyFont="1" applyBorder="1" applyAlignment="1">
      <alignment/>
    </xf>
    <xf numFmtId="3" fontId="8" fillId="0" borderId="0" xfId="0" applyNumberFormat="1" applyFont="1" applyBorder="1" applyAlignment="1">
      <alignment/>
    </xf>
    <xf numFmtId="188" fontId="15" fillId="0" borderId="11" xfId="36" applyNumberFormat="1" applyFont="1" applyBorder="1" applyAlignment="1">
      <alignment/>
    </xf>
    <xf numFmtId="189" fontId="15" fillId="0" borderId="11" xfId="36" applyNumberFormat="1" applyFont="1" applyBorder="1" applyAlignment="1">
      <alignment/>
    </xf>
    <xf numFmtId="43" fontId="16" fillId="0" borderId="0" xfId="0" applyNumberFormat="1" applyFont="1" applyBorder="1" applyAlignment="1">
      <alignment/>
    </xf>
    <xf numFmtId="188" fontId="16" fillId="0" borderId="0" xfId="0" applyNumberFormat="1" applyFont="1" applyAlignment="1">
      <alignment/>
    </xf>
    <xf numFmtId="0" fontId="15" fillId="0" borderId="19" xfId="0" applyFont="1" applyBorder="1" applyAlignment="1">
      <alignment/>
    </xf>
    <xf numFmtId="0" fontId="14" fillId="0" borderId="19" xfId="0" applyFont="1" applyBorder="1" applyAlignment="1">
      <alignment/>
    </xf>
    <xf numFmtId="3" fontId="98" fillId="0" borderId="18" xfId="0" applyNumberFormat="1" applyFont="1" applyBorder="1" applyAlignment="1">
      <alignment/>
    </xf>
    <xf numFmtId="188" fontId="15" fillId="0" borderId="18" xfId="36" applyNumberFormat="1" applyFont="1" applyBorder="1" applyAlignment="1">
      <alignment/>
    </xf>
    <xf numFmtId="0" fontId="98" fillId="0" borderId="18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9" xfId="0" applyFont="1" applyBorder="1" applyAlignment="1">
      <alignment shrinkToFit="1"/>
    </xf>
    <xf numFmtId="0" fontId="98" fillId="33" borderId="11" xfId="0" applyFont="1" applyFill="1" applyBorder="1" applyAlignment="1">
      <alignment/>
    </xf>
    <xf numFmtId="0" fontId="15" fillId="0" borderId="14" xfId="0" applyFont="1" applyBorder="1" applyAlignment="1">
      <alignment/>
    </xf>
    <xf numFmtId="0" fontId="15" fillId="0" borderId="28" xfId="0" applyFont="1" applyBorder="1" applyAlignment="1">
      <alignment/>
    </xf>
    <xf numFmtId="0" fontId="103" fillId="0" borderId="0" xfId="0" applyFont="1" applyAlignment="1">
      <alignment/>
    </xf>
    <xf numFmtId="0" fontId="102" fillId="0" borderId="0" xfId="0" applyFont="1" applyAlignment="1">
      <alignment/>
    </xf>
    <xf numFmtId="0" fontId="98" fillId="0" borderId="0" xfId="0" applyFont="1" applyAlignment="1">
      <alignment/>
    </xf>
    <xf numFmtId="0" fontId="104" fillId="0" borderId="0" xfId="0" applyFont="1" applyAlignment="1">
      <alignment/>
    </xf>
    <xf numFmtId="188" fontId="98" fillId="0" borderId="11" xfId="36" applyNumberFormat="1" applyFont="1" applyBorder="1" applyAlignment="1">
      <alignment/>
    </xf>
    <xf numFmtId="0" fontId="98" fillId="0" borderId="0" xfId="0" applyFont="1" applyAlignment="1">
      <alignment horizontal="center"/>
    </xf>
    <xf numFmtId="4" fontId="98" fillId="0" borderId="0" xfId="0" applyNumberFormat="1" applyFont="1" applyAlignment="1">
      <alignment/>
    </xf>
    <xf numFmtId="0" fontId="98" fillId="0" borderId="20" xfId="0" applyFont="1" applyBorder="1" applyAlignment="1">
      <alignment/>
    </xf>
    <xf numFmtId="0" fontId="98" fillId="0" borderId="33" xfId="0" applyFont="1" applyBorder="1" applyAlignment="1">
      <alignment horizontal="center"/>
    </xf>
    <xf numFmtId="3" fontId="98" fillId="0" borderId="0" xfId="0" applyNumberFormat="1" applyFont="1" applyAlignment="1">
      <alignment/>
    </xf>
    <xf numFmtId="0" fontId="98" fillId="0" borderId="70" xfId="0" applyFont="1" applyBorder="1" applyAlignment="1">
      <alignment horizontal="center"/>
    </xf>
    <xf numFmtId="0" fontId="105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wrapText="1" shrinkToFit="1"/>
    </xf>
    <xf numFmtId="0" fontId="8" fillId="0" borderId="0" xfId="0" applyFont="1" applyBorder="1" applyAlignment="1">
      <alignment shrinkToFit="1"/>
    </xf>
    <xf numFmtId="0" fontId="8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shrinkToFit="1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/>
    </xf>
    <xf numFmtId="0" fontId="8" fillId="0" borderId="71" xfId="0" applyFont="1" applyBorder="1" applyAlignment="1">
      <alignment horizontal="center"/>
    </xf>
    <xf numFmtId="0" fontId="29" fillId="0" borderId="0" xfId="0" applyFont="1" applyAlignment="1">
      <alignment/>
    </xf>
    <xf numFmtId="0" fontId="11" fillId="0" borderId="14" xfId="0" applyFont="1" applyBorder="1" applyAlignment="1">
      <alignment/>
    </xf>
    <xf numFmtId="0" fontId="102" fillId="0" borderId="0" xfId="0" applyFont="1" applyAlignment="1">
      <alignment/>
    </xf>
    <xf numFmtId="3" fontId="15" fillId="0" borderId="11" xfId="0" applyNumberFormat="1" applyFont="1" applyBorder="1" applyAlignment="1">
      <alignment/>
    </xf>
    <xf numFmtId="3" fontId="102" fillId="0" borderId="0" xfId="0" applyNumberFormat="1" applyFont="1" applyAlignment="1">
      <alignment/>
    </xf>
    <xf numFmtId="43" fontId="106" fillId="0" borderId="0" xfId="36" applyFont="1" applyBorder="1" applyAlignment="1">
      <alignment/>
    </xf>
    <xf numFmtId="43" fontId="99" fillId="0" borderId="0" xfId="0" applyNumberFormat="1" applyFont="1" applyBorder="1" applyAlignment="1">
      <alignment/>
    </xf>
    <xf numFmtId="43" fontId="107" fillId="0" borderId="0" xfId="0" applyNumberFormat="1" applyFont="1" applyBorder="1" applyAlignment="1">
      <alignment/>
    </xf>
    <xf numFmtId="43" fontId="108" fillId="0" borderId="0" xfId="0" applyNumberFormat="1" applyFont="1" applyBorder="1" applyAlignment="1">
      <alignment/>
    </xf>
    <xf numFmtId="43" fontId="102" fillId="0" borderId="0" xfId="0" applyNumberFormat="1" applyFont="1" applyAlignment="1">
      <alignment/>
    </xf>
    <xf numFmtId="188" fontId="102" fillId="0" borderId="0" xfId="0" applyNumberFormat="1" applyFont="1" applyAlignment="1">
      <alignment vertical="top"/>
    </xf>
    <xf numFmtId="43" fontId="98" fillId="0" borderId="0" xfId="36" applyFont="1" applyBorder="1" applyAlignment="1">
      <alignment/>
    </xf>
    <xf numFmtId="43" fontId="98" fillId="0" borderId="0" xfId="0" applyNumberFormat="1" applyFont="1" applyAlignment="1">
      <alignment/>
    </xf>
    <xf numFmtId="0" fontId="11" fillId="0" borderId="34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8" fillId="0" borderId="3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8" fillId="0" borderId="72" xfId="0" applyFont="1" applyBorder="1" applyAlignment="1">
      <alignment/>
    </xf>
    <xf numFmtId="0" fontId="16" fillId="0" borderId="70" xfId="0" applyFont="1" applyBorder="1" applyAlignment="1">
      <alignment horizontal="center"/>
    </xf>
    <xf numFmtId="0" fontId="11" fillId="33" borderId="31" xfId="0" applyFont="1" applyFill="1" applyBorder="1" applyAlignment="1">
      <alignment/>
    </xf>
    <xf numFmtId="0" fontId="11" fillId="33" borderId="0" xfId="0" applyFont="1" applyFill="1" applyBorder="1" applyAlignment="1">
      <alignment vertical="center"/>
    </xf>
    <xf numFmtId="0" fontId="11" fillId="33" borderId="32" xfId="0" applyFont="1" applyFill="1" applyBorder="1" applyAlignment="1">
      <alignment vertical="center"/>
    </xf>
    <xf numFmtId="0" fontId="11" fillId="33" borderId="16" xfId="0" applyFont="1" applyFill="1" applyBorder="1" applyAlignment="1">
      <alignment vertical="center"/>
    </xf>
    <xf numFmtId="0" fontId="11" fillId="33" borderId="27" xfId="0" applyFont="1" applyFill="1" applyBorder="1" applyAlignment="1">
      <alignment vertical="center"/>
    </xf>
    <xf numFmtId="0" fontId="11" fillId="33" borderId="35" xfId="0" applyFont="1" applyFill="1" applyBorder="1" applyAlignment="1">
      <alignment vertical="center"/>
    </xf>
    <xf numFmtId="0" fontId="11" fillId="33" borderId="56" xfId="0" applyFont="1" applyFill="1" applyBorder="1" applyAlignment="1">
      <alignment/>
    </xf>
    <xf numFmtId="0" fontId="11" fillId="33" borderId="45" xfId="0" applyFont="1" applyFill="1" applyBorder="1" applyAlignment="1">
      <alignment vertical="center"/>
    </xf>
    <xf numFmtId="0" fontId="11" fillId="33" borderId="46" xfId="0" applyFont="1" applyFill="1" applyBorder="1" applyAlignment="1">
      <alignment vertical="center"/>
    </xf>
    <xf numFmtId="0" fontId="11" fillId="33" borderId="73" xfId="0" applyFont="1" applyFill="1" applyBorder="1" applyAlignment="1">
      <alignment/>
    </xf>
    <xf numFmtId="0" fontId="11" fillId="33" borderId="74" xfId="0" applyFont="1" applyFill="1" applyBorder="1" applyAlignment="1">
      <alignment wrapText="1"/>
    </xf>
    <xf numFmtId="0" fontId="11" fillId="33" borderId="75" xfId="0" applyFont="1" applyFill="1" applyBorder="1" applyAlignment="1">
      <alignment wrapText="1"/>
    </xf>
    <xf numFmtId="0" fontId="11" fillId="33" borderId="76" xfId="0" applyFont="1" applyFill="1" applyBorder="1" applyAlignment="1">
      <alignment/>
    </xf>
    <xf numFmtId="0" fontId="11" fillId="33" borderId="77" xfId="0" applyFont="1" applyFill="1" applyBorder="1" applyAlignment="1">
      <alignment vertical="center"/>
    </xf>
    <xf numFmtId="0" fontId="11" fillId="33" borderId="78" xfId="0" applyFont="1" applyFill="1" applyBorder="1" applyAlignment="1">
      <alignment vertical="center"/>
    </xf>
    <xf numFmtId="0" fontId="12" fillId="33" borderId="30" xfId="0" applyFont="1" applyFill="1" applyBorder="1" applyAlignment="1">
      <alignment/>
    </xf>
    <xf numFmtId="0" fontId="8" fillId="33" borderId="29" xfId="0" applyFont="1" applyFill="1" applyBorder="1" applyAlignment="1">
      <alignment shrinkToFit="1"/>
    </xf>
    <xf numFmtId="0" fontId="8" fillId="33" borderId="29" xfId="0" applyFont="1" applyFill="1" applyBorder="1" applyAlignment="1">
      <alignment/>
    </xf>
    <xf numFmtId="0" fontId="8" fillId="33" borderId="34" xfId="0" applyFont="1" applyFill="1" applyBorder="1" applyAlignment="1">
      <alignment/>
    </xf>
    <xf numFmtId="0" fontId="8" fillId="33" borderId="0" xfId="0" applyFont="1" applyFill="1" applyBorder="1" applyAlignment="1">
      <alignment shrinkToFit="1"/>
    </xf>
    <xf numFmtId="0" fontId="8" fillId="33" borderId="0" xfId="0" applyFont="1" applyFill="1" applyBorder="1" applyAlignment="1">
      <alignment/>
    </xf>
    <xf numFmtId="0" fontId="8" fillId="33" borderId="32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11" fillId="33" borderId="56" xfId="0" applyFont="1" applyFill="1" applyBorder="1" applyAlignment="1">
      <alignment vertical="center"/>
    </xf>
    <xf numFmtId="0" fontId="11" fillId="33" borderId="57" xfId="0" applyFont="1" applyFill="1" applyBorder="1" applyAlignment="1">
      <alignment vertical="center"/>
    </xf>
    <xf numFmtId="0" fontId="11" fillId="33" borderId="52" xfId="0" applyFont="1" applyFill="1" applyBorder="1" applyAlignment="1">
      <alignment vertical="center"/>
    </xf>
    <xf numFmtId="0" fontId="11" fillId="33" borderId="53" xfId="0" applyFont="1" applyFill="1" applyBorder="1" applyAlignment="1">
      <alignment vertical="center"/>
    </xf>
    <xf numFmtId="0" fontId="11" fillId="33" borderId="31" xfId="0" applyFont="1" applyFill="1" applyBorder="1" applyAlignment="1">
      <alignment vertical="center"/>
    </xf>
    <xf numFmtId="0" fontId="109" fillId="0" borderId="79" xfId="0" applyFont="1" applyBorder="1" applyAlignment="1">
      <alignment vertical="center"/>
    </xf>
    <xf numFmtId="0" fontId="109" fillId="0" borderId="80" xfId="0" applyFont="1" applyBorder="1" applyAlignment="1">
      <alignment vertical="center"/>
    </xf>
    <xf numFmtId="0" fontId="110" fillId="0" borderId="79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5" fillId="33" borderId="11" xfId="0" applyFont="1" applyFill="1" applyBorder="1" applyAlignment="1">
      <alignment/>
    </xf>
    <xf numFmtId="0" fontId="12" fillId="0" borderId="31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8" fillId="0" borderId="39" xfId="0" applyFont="1" applyBorder="1" applyAlignment="1">
      <alignment shrinkToFit="1"/>
    </xf>
    <xf numFmtId="0" fontId="15" fillId="0" borderId="22" xfId="0" applyFont="1" applyBorder="1" applyAlignment="1">
      <alignment/>
    </xf>
    <xf numFmtId="0" fontId="15" fillId="0" borderId="31" xfId="0" applyFont="1" applyBorder="1" applyAlignment="1">
      <alignment horizontal="center"/>
    </xf>
    <xf numFmtId="0" fontId="15" fillId="0" borderId="16" xfId="0" applyFont="1" applyBorder="1" applyAlignment="1">
      <alignment/>
    </xf>
    <xf numFmtId="0" fontId="14" fillId="0" borderId="30" xfId="0" applyFont="1" applyBorder="1" applyAlignment="1">
      <alignment horizontal="center"/>
    </xf>
    <xf numFmtId="0" fontId="98" fillId="0" borderId="22" xfId="0" applyFont="1" applyBorder="1" applyAlignment="1">
      <alignment horizontal="center"/>
    </xf>
    <xf numFmtId="0" fontId="98" fillId="0" borderId="17" xfId="0" applyFont="1" applyBorder="1" applyAlignment="1">
      <alignment horizontal="center"/>
    </xf>
    <xf numFmtId="0" fontId="8" fillId="0" borderId="18" xfId="0" applyFont="1" applyBorder="1" applyAlignment="1">
      <alignment shrinkToFit="1"/>
    </xf>
    <xf numFmtId="0" fontId="15" fillId="33" borderId="11" xfId="0" applyFont="1" applyFill="1" applyBorder="1" applyAlignment="1">
      <alignment shrinkToFit="1"/>
    </xf>
    <xf numFmtId="0" fontId="8" fillId="33" borderId="11" xfId="0" applyFont="1" applyFill="1" applyBorder="1" applyAlignment="1">
      <alignment/>
    </xf>
    <xf numFmtId="0" fontId="8" fillId="0" borderId="11" xfId="0" applyFont="1" applyBorder="1" applyAlignment="1">
      <alignment shrinkToFit="1"/>
    </xf>
    <xf numFmtId="0" fontId="15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5" fillId="0" borderId="11" xfId="0" applyFont="1" applyBorder="1" applyAlignment="1">
      <alignment shrinkToFit="1"/>
    </xf>
    <xf numFmtId="0" fontId="15" fillId="0" borderId="13" xfId="0" applyFont="1" applyBorder="1" applyAlignment="1">
      <alignment shrinkToFit="1"/>
    </xf>
    <xf numFmtId="0" fontId="15" fillId="0" borderId="28" xfId="0" applyFont="1" applyBorder="1" applyAlignment="1">
      <alignment shrinkToFit="1"/>
    </xf>
    <xf numFmtId="0" fontId="15" fillId="0" borderId="18" xfId="0" applyFont="1" applyBorder="1" applyAlignment="1">
      <alignment horizontal="center"/>
    </xf>
    <xf numFmtId="0" fontId="14" fillId="0" borderId="62" xfId="0" applyFont="1" applyBorder="1" applyAlignment="1">
      <alignment vertical="center"/>
    </xf>
    <xf numFmtId="14" fontId="98" fillId="0" borderId="11" xfId="0" applyNumberFormat="1" applyFont="1" applyBorder="1" applyAlignment="1">
      <alignment horizontal="center"/>
    </xf>
    <xf numFmtId="0" fontId="98" fillId="0" borderId="20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6" fillId="0" borderId="36" xfId="0" applyFont="1" applyBorder="1" applyAlignment="1">
      <alignment/>
    </xf>
    <xf numFmtId="0" fontId="14" fillId="0" borderId="22" xfId="0" applyFont="1" applyBorder="1" applyAlignment="1">
      <alignment horizontal="center"/>
    </xf>
    <xf numFmtId="0" fontId="98" fillId="0" borderId="23" xfId="0" applyFont="1" applyBorder="1" applyAlignment="1">
      <alignment horizontal="center"/>
    </xf>
    <xf numFmtId="0" fontId="98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98" fillId="0" borderId="81" xfId="0" applyFont="1" applyBorder="1" applyAlignment="1">
      <alignment horizontal="center"/>
    </xf>
    <xf numFmtId="0" fontId="98" fillId="0" borderId="36" xfId="0" applyFont="1" applyBorder="1" applyAlignment="1">
      <alignment/>
    </xf>
    <xf numFmtId="0" fontId="98" fillId="0" borderId="36" xfId="0" applyFont="1" applyBorder="1" applyAlignment="1">
      <alignment horizontal="center"/>
    </xf>
    <xf numFmtId="0" fontId="8" fillId="0" borderId="19" xfId="0" applyFont="1" applyBorder="1" applyAlignment="1">
      <alignment horizontal="right"/>
    </xf>
    <xf numFmtId="0" fontId="8" fillId="0" borderId="27" xfId="0" applyFont="1" applyBorder="1" applyAlignment="1">
      <alignment horizontal="center"/>
    </xf>
    <xf numFmtId="0" fontId="34" fillId="0" borderId="17" xfId="0" applyFont="1" applyBorder="1" applyAlignment="1">
      <alignment horizontal="center" vertical="center"/>
    </xf>
    <xf numFmtId="0" fontId="98" fillId="0" borderId="34" xfId="0" applyFont="1" applyBorder="1" applyAlignment="1">
      <alignment horizontal="center"/>
    </xf>
    <xf numFmtId="0" fontId="98" fillId="0" borderId="19" xfId="0" applyFont="1" applyBorder="1" applyAlignment="1">
      <alignment horizontal="right"/>
    </xf>
    <xf numFmtId="0" fontId="98" fillId="0" borderId="14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14" fontId="8" fillId="0" borderId="14" xfId="0" applyNumberFormat="1" applyFont="1" applyBorder="1" applyAlignment="1">
      <alignment horizontal="center"/>
    </xf>
    <xf numFmtId="16" fontId="8" fillId="0" borderId="14" xfId="0" applyNumberFormat="1" applyFont="1" applyBorder="1" applyAlignment="1">
      <alignment horizontal="center"/>
    </xf>
    <xf numFmtId="16" fontId="8" fillId="0" borderId="11" xfId="0" applyNumberFormat="1" applyFont="1" applyBorder="1" applyAlignment="1">
      <alignment horizontal="center"/>
    </xf>
    <xf numFmtId="0" fontId="14" fillId="0" borderId="31" xfId="0" applyFont="1" applyBorder="1" applyAlignment="1">
      <alignment/>
    </xf>
    <xf numFmtId="0" fontId="35" fillId="0" borderId="31" xfId="0" applyFont="1" applyBorder="1" applyAlignment="1">
      <alignment/>
    </xf>
    <xf numFmtId="0" fontId="14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16" xfId="0" applyFont="1" applyBorder="1" applyAlignment="1">
      <alignment/>
    </xf>
    <xf numFmtId="0" fontId="8" fillId="0" borderId="27" xfId="0" applyFont="1" applyBorder="1" applyAlignment="1">
      <alignment/>
    </xf>
    <xf numFmtId="0" fontId="98" fillId="0" borderId="32" xfId="0" applyFont="1" applyBorder="1" applyAlignment="1">
      <alignment horizontal="center"/>
    </xf>
    <xf numFmtId="0" fontId="98" fillId="0" borderId="35" xfId="0" applyFont="1" applyBorder="1" applyAlignment="1">
      <alignment horizontal="center"/>
    </xf>
    <xf numFmtId="0" fontId="10" fillId="0" borderId="17" xfId="0" applyFont="1" applyBorder="1" applyAlignment="1">
      <alignment shrinkToFit="1"/>
    </xf>
    <xf numFmtId="188" fontId="15" fillId="0" borderId="18" xfId="36" applyNumberFormat="1" applyFont="1" applyBorder="1" applyAlignment="1">
      <alignment horizontal="center"/>
    </xf>
    <xf numFmtId="3" fontId="98" fillId="0" borderId="11" xfId="0" applyNumberFormat="1" applyFont="1" applyBorder="1" applyAlignment="1">
      <alignment horizontal="center"/>
    </xf>
    <xf numFmtId="188" fontId="15" fillId="0" borderId="11" xfId="36" applyNumberFormat="1" applyFont="1" applyBorder="1" applyAlignment="1">
      <alignment horizontal="center"/>
    </xf>
    <xf numFmtId="3" fontId="98" fillId="0" borderId="11" xfId="36" applyNumberFormat="1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04" fillId="0" borderId="35" xfId="0" applyFont="1" applyBorder="1" applyAlignment="1">
      <alignment horizontal="center"/>
    </xf>
    <xf numFmtId="0" fontId="104" fillId="0" borderId="27" xfId="0" applyFont="1" applyBorder="1" applyAlignment="1">
      <alignment/>
    </xf>
    <xf numFmtId="0" fontId="104" fillId="0" borderId="17" xfId="0" applyFont="1" applyBorder="1" applyAlignment="1">
      <alignment/>
    </xf>
    <xf numFmtId="0" fontId="98" fillId="0" borderId="17" xfId="0" applyFont="1" applyBorder="1" applyAlignment="1">
      <alignment/>
    </xf>
    <xf numFmtId="0" fontId="98" fillId="0" borderId="23" xfId="0" applyFont="1" applyBorder="1" applyAlignment="1">
      <alignment/>
    </xf>
    <xf numFmtId="0" fontId="101" fillId="0" borderId="18" xfId="0" applyFont="1" applyBorder="1" applyAlignment="1">
      <alignment horizontal="center"/>
    </xf>
    <xf numFmtId="0" fontId="15" fillId="0" borderId="33" xfId="0" applyFont="1" applyBorder="1" applyAlignment="1">
      <alignment vertical="center"/>
    </xf>
    <xf numFmtId="14" fontId="15" fillId="0" borderId="23" xfId="0" applyNumberFormat="1" applyFont="1" applyBorder="1" applyAlignment="1">
      <alignment horizontal="center"/>
    </xf>
    <xf numFmtId="0" fontId="18" fillId="0" borderId="19" xfId="0" applyFont="1" applyBorder="1" applyAlignment="1">
      <alignment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5" fillId="0" borderId="19" xfId="0" applyFont="1" applyBorder="1" applyAlignment="1">
      <alignment horizontal="right"/>
    </xf>
    <xf numFmtId="0" fontId="15" fillId="0" borderId="14" xfId="0" applyFont="1" applyBorder="1" applyAlignment="1">
      <alignment horizontal="left"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188" fontId="8" fillId="0" borderId="0" xfId="36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88" fontId="98" fillId="0" borderId="11" xfId="36" applyNumberFormat="1" applyFont="1" applyBorder="1" applyAlignment="1">
      <alignment horizontal="center"/>
    </xf>
    <xf numFmtId="0" fontId="14" fillId="0" borderId="30" xfId="0" applyFont="1" applyBorder="1" applyAlignment="1" quotePrefix="1">
      <alignment horizontal="center"/>
    </xf>
    <xf numFmtId="0" fontId="101" fillId="0" borderId="19" xfId="0" applyFont="1" applyBorder="1" applyAlignment="1">
      <alignment horizontal="center"/>
    </xf>
    <xf numFmtId="0" fontId="16" fillId="0" borderId="19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6" fillId="0" borderId="0" xfId="0" applyFont="1" applyBorder="1" applyAlignment="1">
      <alignment vertical="center"/>
    </xf>
    <xf numFmtId="0" fontId="15" fillId="0" borderId="14" xfId="0" applyFont="1" applyBorder="1" applyAlignment="1">
      <alignment shrinkToFit="1"/>
    </xf>
    <xf numFmtId="0" fontId="22" fillId="0" borderId="13" xfId="0" applyFont="1" applyBorder="1" applyAlignment="1">
      <alignment horizontal="center"/>
    </xf>
    <xf numFmtId="14" fontId="15" fillId="0" borderId="14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01" fillId="0" borderId="19" xfId="0" applyFont="1" applyBorder="1" applyAlignment="1">
      <alignment/>
    </xf>
    <xf numFmtId="0" fontId="15" fillId="0" borderId="19" xfId="0" applyFont="1" applyBorder="1" applyAlignment="1">
      <alignment horizontal="left" vertical="center"/>
    </xf>
    <xf numFmtId="3" fontId="98" fillId="0" borderId="11" xfId="36" applyNumberFormat="1" applyFont="1" applyBorder="1" applyAlignment="1">
      <alignment/>
    </xf>
    <xf numFmtId="0" fontId="98" fillId="0" borderId="24" xfId="0" applyFont="1" applyBorder="1" applyAlignment="1">
      <alignment horizontal="center"/>
    </xf>
    <xf numFmtId="0" fontId="98" fillId="0" borderId="13" xfId="0" applyFont="1" applyBorder="1" applyAlignment="1">
      <alignment horizontal="center"/>
    </xf>
    <xf numFmtId="16" fontId="98" fillId="0" borderId="11" xfId="0" applyNumberFormat="1" applyFont="1" applyBorder="1" applyAlignment="1">
      <alignment horizontal="center"/>
    </xf>
    <xf numFmtId="0" fontId="111" fillId="0" borderId="13" xfId="0" applyFont="1" applyBorder="1" applyAlignment="1">
      <alignment horizontal="center" vertical="center"/>
    </xf>
    <xf numFmtId="0" fontId="98" fillId="0" borderId="29" xfId="0" applyFont="1" applyBorder="1" applyAlignment="1">
      <alignment horizontal="center"/>
    </xf>
    <xf numFmtId="0" fontId="98" fillId="0" borderId="17" xfId="0" applyFont="1" applyBorder="1" applyAlignment="1">
      <alignment/>
    </xf>
    <xf numFmtId="0" fontId="98" fillId="0" borderId="27" xfId="0" applyFont="1" applyBorder="1" applyAlignment="1">
      <alignment horizontal="center"/>
    </xf>
    <xf numFmtId="0" fontId="98" fillId="0" borderId="25" xfId="0" applyFont="1" applyBorder="1" applyAlignment="1">
      <alignment horizontal="center"/>
    </xf>
    <xf numFmtId="0" fontId="98" fillId="0" borderId="16" xfId="0" applyFont="1" applyBorder="1" applyAlignment="1">
      <alignment horizontal="center"/>
    </xf>
    <xf numFmtId="0" fontId="101" fillId="0" borderId="19" xfId="0" applyFont="1" applyBorder="1" applyAlignment="1">
      <alignment horizontal="left"/>
    </xf>
    <xf numFmtId="0" fontId="16" fillId="0" borderId="22" xfId="0" applyFont="1" applyBorder="1" applyAlignment="1">
      <alignment horizontal="center" vertical="center"/>
    </xf>
    <xf numFmtId="0" fontId="15" fillId="0" borderId="20" xfId="0" applyFont="1" applyBorder="1" applyAlignment="1">
      <alignment/>
    </xf>
    <xf numFmtId="0" fontId="109" fillId="0" borderId="11" xfId="0" applyFont="1" applyBorder="1" applyAlignment="1">
      <alignment/>
    </xf>
    <xf numFmtId="0" fontId="109" fillId="0" borderId="19" xfId="0" applyFont="1" applyBorder="1" applyAlignment="1">
      <alignment/>
    </xf>
    <xf numFmtId="0" fontId="109" fillId="0" borderId="14" xfId="0" applyFont="1" applyBorder="1" applyAlignment="1">
      <alignment/>
    </xf>
    <xf numFmtId="188" fontId="15" fillId="0" borderId="36" xfId="36" applyNumberFormat="1" applyFont="1" applyBorder="1" applyAlignment="1">
      <alignment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40" fillId="0" borderId="62" xfId="0" applyFont="1" applyBorder="1" applyAlignment="1">
      <alignment/>
    </xf>
    <xf numFmtId="0" fontId="15" fillId="0" borderId="59" xfId="0" applyFont="1" applyBorder="1" applyAlignment="1">
      <alignment horizontal="left" vertical="center"/>
    </xf>
    <xf numFmtId="0" fontId="16" fillId="0" borderId="54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10" fillId="0" borderId="27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1" fillId="0" borderId="26" xfId="0" applyFont="1" applyBorder="1" applyAlignment="1">
      <alignment vertical="center"/>
    </xf>
    <xf numFmtId="0" fontId="16" fillId="0" borderId="25" xfId="0" applyFont="1" applyBorder="1" applyAlignment="1">
      <alignment horizontal="left" vertical="center"/>
    </xf>
    <xf numFmtId="0" fontId="106" fillId="0" borderId="19" xfId="0" applyFont="1" applyBorder="1" applyAlignment="1">
      <alignment/>
    </xf>
    <xf numFmtId="0" fontId="0" fillId="0" borderId="33" xfId="0" applyBorder="1" applyAlignment="1">
      <alignment vertical="center"/>
    </xf>
    <xf numFmtId="0" fontId="10" fillId="0" borderId="82" xfId="0" applyFont="1" applyBorder="1" applyAlignment="1">
      <alignment shrinkToFit="1"/>
    </xf>
    <xf numFmtId="0" fontId="15" fillId="0" borderId="22" xfId="0" applyFont="1" applyBorder="1" applyAlignment="1">
      <alignment vertical="center"/>
    </xf>
    <xf numFmtId="0" fontId="16" fillId="0" borderId="25" xfId="0" applyFont="1" applyBorder="1" applyAlignment="1">
      <alignment/>
    </xf>
    <xf numFmtId="0" fontId="16" fillId="0" borderId="13" xfId="0" applyFont="1" applyBorder="1" applyAlignment="1">
      <alignment/>
    </xf>
    <xf numFmtId="3" fontId="101" fillId="0" borderId="11" xfId="0" applyNumberFormat="1" applyFont="1" applyBorder="1" applyAlignment="1">
      <alignment/>
    </xf>
    <xf numFmtId="0" fontId="101" fillId="0" borderId="11" xfId="0" applyFont="1" applyBorder="1" applyAlignment="1">
      <alignment/>
    </xf>
    <xf numFmtId="3" fontId="101" fillId="0" borderId="11" xfId="0" applyNumberFormat="1" applyFont="1" applyBorder="1" applyAlignment="1">
      <alignment/>
    </xf>
    <xf numFmtId="0" fontId="112" fillId="0" borderId="12" xfId="0" applyFont="1" applyBorder="1" applyAlignment="1">
      <alignment horizontal="center"/>
    </xf>
    <xf numFmtId="0" fontId="112" fillId="0" borderId="26" xfId="0" applyFont="1" applyBorder="1" applyAlignment="1">
      <alignment horizontal="center"/>
    </xf>
    <xf numFmtId="0" fontId="112" fillId="0" borderId="82" xfId="0" applyFont="1" applyBorder="1" applyAlignment="1">
      <alignment horizontal="center"/>
    </xf>
    <xf numFmtId="3" fontId="112" fillId="0" borderId="17" xfId="0" applyNumberFormat="1" applyFont="1" applyBorder="1" applyAlignment="1">
      <alignment horizontal="center"/>
    </xf>
    <xf numFmtId="0" fontId="112" fillId="0" borderId="17" xfId="0" applyFont="1" applyBorder="1" applyAlignment="1">
      <alignment horizontal="center"/>
    </xf>
    <xf numFmtId="0" fontId="106" fillId="0" borderId="19" xfId="0" applyFont="1" applyBorder="1" applyAlignment="1">
      <alignment horizontal="center"/>
    </xf>
    <xf numFmtId="0" fontId="101" fillId="0" borderId="22" xfId="0" applyFont="1" applyBorder="1" applyAlignment="1">
      <alignment/>
    </xf>
    <xf numFmtId="0" fontId="30" fillId="0" borderId="13" xfId="0" applyFont="1" applyBorder="1" applyAlignment="1">
      <alignment horizontal="center"/>
    </xf>
    <xf numFmtId="17" fontId="16" fillId="0" borderId="11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16" fillId="0" borderId="33" xfId="0" applyFont="1" applyBorder="1" applyAlignment="1">
      <alignment horizontal="center" vertical="center"/>
    </xf>
    <xf numFmtId="3" fontId="15" fillId="0" borderId="19" xfId="0" applyNumberFormat="1" applyFont="1" applyBorder="1" applyAlignment="1">
      <alignment/>
    </xf>
    <xf numFmtId="0" fontId="108" fillId="0" borderId="11" xfId="0" applyFont="1" applyBorder="1" applyAlignment="1">
      <alignment/>
    </xf>
    <xf numFmtId="0" fontId="113" fillId="0" borderId="11" xfId="0" applyFont="1" applyBorder="1" applyAlignment="1">
      <alignment horizontal="center"/>
    </xf>
    <xf numFmtId="0" fontId="113" fillId="0" borderId="19" xfId="0" applyFont="1" applyBorder="1" applyAlignment="1">
      <alignment/>
    </xf>
    <xf numFmtId="0" fontId="113" fillId="0" borderId="13" xfId="0" applyFont="1" applyBorder="1" applyAlignment="1">
      <alignment/>
    </xf>
    <xf numFmtId="0" fontId="113" fillId="0" borderId="14" xfId="0" applyFont="1" applyBorder="1" applyAlignment="1">
      <alignment/>
    </xf>
    <xf numFmtId="0" fontId="114" fillId="0" borderId="11" xfId="0" applyFont="1" applyBorder="1" applyAlignment="1">
      <alignment horizontal="center"/>
    </xf>
    <xf numFmtId="0" fontId="109" fillId="0" borderId="0" xfId="0" applyFont="1" applyBorder="1" applyAlignment="1">
      <alignment/>
    </xf>
    <xf numFmtId="0" fontId="114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98" fillId="33" borderId="72" xfId="0" applyFont="1" applyFill="1" applyBorder="1" applyAlignment="1">
      <alignment/>
    </xf>
    <xf numFmtId="0" fontId="15" fillId="33" borderId="28" xfId="0" applyFont="1" applyFill="1" applyBorder="1" applyAlignment="1">
      <alignment shrinkToFit="1"/>
    </xf>
    <xf numFmtId="0" fontId="15" fillId="33" borderId="28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98" fillId="33" borderId="70" xfId="0" applyFont="1" applyFill="1" applyBorder="1" applyAlignment="1">
      <alignment horizontal="center"/>
    </xf>
    <xf numFmtId="14" fontId="98" fillId="33" borderId="81" xfId="0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left" vertical="center"/>
    </xf>
    <xf numFmtId="0" fontId="14" fillId="0" borderId="62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56" xfId="0" applyFont="1" applyBorder="1" applyAlignment="1">
      <alignment/>
    </xf>
    <xf numFmtId="0" fontId="10" fillId="0" borderId="12" xfId="0" applyFont="1" applyBorder="1" applyAlignment="1">
      <alignment horizontal="center" shrinkToFit="1"/>
    </xf>
    <xf numFmtId="0" fontId="14" fillId="0" borderId="25" xfId="0" applyFont="1" applyBorder="1" applyAlignment="1">
      <alignment/>
    </xf>
    <xf numFmtId="0" fontId="14" fillId="0" borderId="23" xfId="0" applyFont="1" applyBorder="1" applyAlignment="1">
      <alignment/>
    </xf>
    <xf numFmtId="0" fontId="11" fillId="33" borderId="14" xfId="0" applyFont="1" applyFill="1" applyBorder="1" applyAlignment="1">
      <alignment/>
    </xf>
    <xf numFmtId="0" fontId="40" fillId="0" borderId="19" xfId="0" applyFont="1" applyBorder="1" applyAlignment="1">
      <alignment horizontal="left" vertical="center"/>
    </xf>
    <xf numFmtId="0" fontId="40" fillId="0" borderId="19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6" fontId="14" fillId="0" borderId="11" xfId="0" applyNumberFormat="1" applyFont="1" applyBorder="1" applyAlignment="1">
      <alignment horizontal="center"/>
    </xf>
    <xf numFmtId="3" fontId="40" fillId="0" borderId="11" xfId="0" applyNumberFormat="1" applyFont="1" applyBorder="1" applyAlignment="1">
      <alignment/>
    </xf>
    <xf numFmtId="0" fontId="28" fillId="0" borderId="0" xfId="0" applyFont="1" applyBorder="1" applyAlignment="1">
      <alignment horizontal="left"/>
    </xf>
    <xf numFmtId="0" fontId="8" fillId="0" borderId="26" xfId="0" applyFont="1" applyBorder="1" applyAlignment="1">
      <alignment horizontal="center"/>
    </xf>
    <xf numFmtId="0" fontId="113" fillId="0" borderId="0" xfId="0" applyFont="1" applyBorder="1" applyAlignment="1">
      <alignment horizontal="center"/>
    </xf>
    <xf numFmtId="0" fontId="35" fillId="0" borderId="19" xfId="0" applyFont="1" applyBorder="1" applyAlignment="1">
      <alignment/>
    </xf>
    <xf numFmtId="0" fontId="109" fillId="0" borderId="13" xfId="0" applyFont="1" applyBorder="1" applyAlignment="1">
      <alignment shrinkToFit="1"/>
    </xf>
    <xf numFmtId="0" fontId="114" fillId="0" borderId="13" xfId="0" applyFont="1" applyBorder="1" applyAlignment="1">
      <alignment horizontal="center"/>
    </xf>
    <xf numFmtId="188" fontId="109" fillId="0" borderId="0" xfId="36" applyNumberFormat="1" applyFont="1" applyBorder="1" applyAlignment="1">
      <alignment/>
    </xf>
    <xf numFmtId="0" fontId="109" fillId="0" borderId="0" xfId="0" applyFont="1" applyAlignment="1">
      <alignment/>
    </xf>
    <xf numFmtId="188" fontId="14" fillId="0" borderId="11" xfId="36" applyNumberFormat="1" applyFont="1" applyBorder="1" applyAlignment="1">
      <alignment/>
    </xf>
    <xf numFmtId="0" fontId="98" fillId="33" borderId="0" xfId="0" applyFont="1" applyFill="1" applyAlignment="1">
      <alignment/>
    </xf>
    <xf numFmtId="0" fontId="98" fillId="33" borderId="11" xfId="0" applyFont="1" applyFill="1" applyBorder="1" applyAlignment="1">
      <alignment horizontal="center"/>
    </xf>
    <xf numFmtId="0" fontId="101" fillId="33" borderId="19" xfId="0" applyFont="1" applyFill="1" applyBorder="1" applyAlignment="1">
      <alignment horizontal="left"/>
    </xf>
    <xf numFmtId="0" fontId="101" fillId="33" borderId="19" xfId="0" applyFont="1" applyFill="1" applyBorder="1" applyAlignment="1">
      <alignment horizontal="center"/>
    </xf>
    <xf numFmtId="3" fontId="101" fillId="33" borderId="11" xfId="0" applyNumberFormat="1" applyFont="1" applyFill="1" applyBorder="1" applyAlignment="1">
      <alignment/>
    </xf>
    <xf numFmtId="0" fontId="101" fillId="33" borderId="11" xfId="0" applyFont="1" applyFill="1" applyBorder="1" applyAlignment="1">
      <alignment horizontal="center"/>
    </xf>
    <xf numFmtId="0" fontId="40" fillId="0" borderId="11" xfId="36" applyNumberFormat="1" applyFont="1" applyBorder="1" applyAlignment="1">
      <alignment/>
    </xf>
    <xf numFmtId="0" fontId="101" fillId="33" borderId="72" xfId="0" applyFont="1" applyFill="1" applyBorder="1" applyAlignment="1">
      <alignment horizontal="left"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22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8" fillId="33" borderId="55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51" xfId="0" applyFont="1" applyFill="1" applyBorder="1" applyAlignment="1">
      <alignment horizontal="center"/>
    </xf>
    <xf numFmtId="0" fontId="8" fillId="33" borderId="66" xfId="0" applyFont="1" applyFill="1" applyBorder="1" applyAlignment="1">
      <alignment horizontal="center"/>
    </xf>
    <xf numFmtId="0" fontId="8" fillId="33" borderId="62" xfId="0" applyFont="1" applyFill="1" applyBorder="1" applyAlignment="1">
      <alignment horizontal="center"/>
    </xf>
    <xf numFmtId="0" fontId="8" fillId="33" borderId="65" xfId="0" applyFont="1" applyFill="1" applyBorder="1" applyAlignment="1">
      <alignment horizontal="center"/>
    </xf>
    <xf numFmtId="0" fontId="8" fillId="33" borderId="59" xfId="0" applyFont="1" applyFill="1" applyBorder="1" applyAlignment="1">
      <alignment horizontal="center"/>
    </xf>
    <xf numFmtId="0" fontId="10" fillId="33" borderId="29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2" fontId="8" fillId="33" borderId="11" xfId="0" applyNumberFormat="1" applyFont="1" applyFill="1" applyBorder="1" applyAlignment="1">
      <alignment horizontal="center"/>
    </xf>
    <xf numFmtId="2" fontId="8" fillId="33" borderId="51" xfId="0" applyNumberFormat="1" applyFont="1" applyFill="1" applyBorder="1" applyAlignment="1">
      <alignment horizontal="center"/>
    </xf>
    <xf numFmtId="0" fontId="8" fillId="33" borderId="0" xfId="0" applyFont="1" applyFill="1" applyAlignment="1">
      <alignment vertical="top" wrapText="1"/>
    </xf>
    <xf numFmtId="0" fontId="14" fillId="33" borderId="30" xfId="0" applyFont="1" applyFill="1" applyBorder="1" applyAlignment="1">
      <alignment horizontal="center"/>
    </xf>
    <xf numFmtId="0" fontId="15" fillId="33" borderId="30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188" fontId="15" fillId="33" borderId="18" xfId="36" applyNumberFormat="1" applyFont="1" applyFill="1" applyBorder="1" applyAlignment="1">
      <alignment/>
    </xf>
    <xf numFmtId="3" fontId="98" fillId="33" borderId="18" xfId="0" applyNumberFormat="1" applyFont="1" applyFill="1" applyBorder="1" applyAlignment="1">
      <alignment/>
    </xf>
    <xf numFmtId="188" fontId="15" fillId="33" borderId="11" xfId="36" applyNumberFormat="1" applyFont="1" applyFill="1" applyBorder="1" applyAlignment="1">
      <alignment/>
    </xf>
    <xf numFmtId="188" fontId="15" fillId="33" borderId="13" xfId="36" applyNumberFormat="1" applyFont="1" applyFill="1" applyBorder="1" applyAlignment="1">
      <alignment/>
    </xf>
    <xf numFmtId="3" fontId="98" fillId="33" borderId="11" xfId="0" applyNumberFormat="1" applyFont="1" applyFill="1" applyBorder="1" applyAlignment="1">
      <alignment/>
    </xf>
    <xf numFmtId="188" fontId="113" fillId="33" borderId="11" xfId="36" applyNumberFormat="1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3" fontId="14" fillId="33" borderId="11" xfId="0" applyNumberFormat="1" applyFont="1" applyFill="1" applyBorder="1" applyAlignment="1">
      <alignment/>
    </xf>
    <xf numFmtId="188" fontId="15" fillId="33" borderId="15" xfId="36" applyNumberFormat="1" applyFont="1" applyFill="1" applyBorder="1" applyAlignment="1">
      <alignment/>
    </xf>
    <xf numFmtId="3" fontId="98" fillId="33" borderId="20" xfId="0" applyNumberFormat="1" applyFont="1" applyFill="1" applyBorder="1" applyAlignment="1">
      <alignment/>
    </xf>
    <xf numFmtId="188" fontId="15" fillId="33" borderId="10" xfId="36" applyNumberFormat="1" applyFont="1" applyFill="1" applyBorder="1" applyAlignment="1">
      <alignment/>
    </xf>
    <xf numFmtId="49" fontId="10" fillId="33" borderId="36" xfId="0" applyNumberFormat="1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0" borderId="19" xfId="0" applyFont="1" applyBorder="1" applyAlignment="1">
      <alignment horizontal="right"/>
    </xf>
    <xf numFmtId="0" fontId="11" fillId="0" borderId="14" xfId="0" applyFont="1" applyBorder="1" applyAlignment="1">
      <alignment horizontal="left"/>
    </xf>
    <xf numFmtId="0" fontId="14" fillId="0" borderId="19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21" xfId="0" applyFont="1" applyBorder="1" applyAlignment="1">
      <alignment horizontal="right"/>
    </xf>
    <xf numFmtId="188" fontId="14" fillId="33" borderId="13" xfId="36" applyNumberFormat="1" applyFont="1" applyFill="1" applyBorder="1" applyAlignment="1">
      <alignment/>
    </xf>
    <xf numFmtId="0" fontId="14" fillId="0" borderId="14" xfId="0" applyFont="1" applyBorder="1" applyAlignment="1">
      <alignment/>
    </xf>
    <xf numFmtId="0" fontId="8" fillId="33" borderId="70" xfId="0" applyFont="1" applyFill="1" applyBorder="1" applyAlignment="1">
      <alignment horizontal="center"/>
    </xf>
    <xf numFmtId="0" fontId="15" fillId="33" borderId="0" xfId="0" applyFont="1" applyFill="1" applyBorder="1" applyAlignment="1">
      <alignment shrinkToFit="1"/>
    </xf>
    <xf numFmtId="0" fontId="15" fillId="0" borderId="14" xfId="0" applyFont="1" applyBorder="1" applyAlignment="1">
      <alignment/>
    </xf>
    <xf numFmtId="3" fontId="101" fillId="33" borderId="20" xfId="0" applyNumberFormat="1" applyFont="1" applyFill="1" applyBorder="1" applyAlignment="1">
      <alignment/>
    </xf>
    <xf numFmtId="0" fontId="98" fillId="33" borderId="20" xfId="0" applyFont="1" applyFill="1" applyBorder="1" applyAlignment="1">
      <alignment horizontal="center"/>
    </xf>
    <xf numFmtId="0" fontId="101" fillId="33" borderId="31" xfId="0" applyFont="1" applyFill="1" applyBorder="1" applyAlignment="1">
      <alignment horizontal="left"/>
    </xf>
    <xf numFmtId="0" fontId="101" fillId="33" borderId="11" xfId="0" applyFont="1" applyFill="1" applyBorder="1" applyAlignment="1">
      <alignment horizontal="left"/>
    </xf>
    <xf numFmtId="0" fontId="101" fillId="33" borderId="36" xfId="0" applyFont="1" applyFill="1" applyBorder="1" applyAlignment="1">
      <alignment horizontal="center"/>
    </xf>
    <xf numFmtId="0" fontId="98" fillId="0" borderId="18" xfId="0" applyFont="1" applyBorder="1" applyAlignment="1">
      <alignment horizontal="center" vertical="center"/>
    </xf>
    <xf numFmtId="0" fontId="98" fillId="0" borderId="25" xfId="0" applyFont="1" applyBorder="1" applyAlignment="1">
      <alignment/>
    </xf>
    <xf numFmtId="0" fontId="101" fillId="33" borderId="20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 shrinkToFit="1"/>
    </xf>
    <xf numFmtId="0" fontId="11" fillId="0" borderId="11" xfId="0" applyFont="1" applyBorder="1" applyAlignment="1">
      <alignment/>
    </xf>
    <xf numFmtId="0" fontId="8" fillId="0" borderId="14" xfId="0" applyFont="1" applyBorder="1" applyAlignment="1">
      <alignment shrinkToFit="1"/>
    </xf>
    <xf numFmtId="3" fontId="98" fillId="33" borderId="10" xfId="0" applyNumberFormat="1" applyFont="1" applyFill="1" applyBorder="1" applyAlignment="1">
      <alignment/>
    </xf>
    <xf numFmtId="0" fontId="18" fillId="0" borderId="21" xfId="0" applyFont="1" applyBorder="1" applyAlignment="1">
      <alignment/>
    </xf>
    <xf numFmtId="0" fontId="15" fillId="0" borderId="15" xfId="0" applyFont="1" applyBorder="1" applyAlignment="1">
      <alignment horizontal="left"/>
    </xf>
    <xf numFmtId="43" fontId="8" fillId="0" borderId="0" xfId="36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88" fontId="15" fillId="0" borderId="18" xfId="36" applyNumberFormat="1" applyFont="1" applyBorder="1" applyAlignment="1">
      <alignment horizontal="left"/>
    </xf>
    <xf numFmtId="188" fontId="16" fillId="0" borderId="11" xfId="36" applyNumberFormat="1" applyFont="1" applyBorder="1" applyAlignment="1">
      <alignment horizontal="left"/>
    </xf>
    <xf numFmtId="3" fontId="101" fillId="33" borderId="36" xfId="0" applyNumberFormat="1" applyFont="1" applyFill="1" applyBorder="1" applyAlignment="1">
      <alignment horizontal="center"/>
    </xf>
    <xf numFmtId="3" fontId="112" fillId="33" borderId="10" xfId="0" applyNumberFormat="1" applyFont="1" applyFill="1" applyBorder="1" applyAlignment="1">
      <alignment horizontal="center"/>
    </xf>
    <xf numFmtId="43" fontId="115" fillId="0" borderId="0" xfId="0" applyNumberFormat="1" applyFont="1" applyBorder="1" applyAlignment="1">
      <alignment/>
    </xf>
    <xf numFmtId="188" fontId="101" fillId="0" borderId="25" xfId="36" applyNumberFormat="1" applyFont="1" applyBorder="1" applyAlignment="1">
      <alignment horizontal="center"/>
    </xf>
    <xf numFmtId="188" fontId="106" fillId="0" borderId="25" xfId="0" applyNumberFormat="1" applyFont="1" applyBorder="1" applyAlignment="1">
      <alignment horizontal="left"/>
    </xf>
    <xf numFmtId="0" fontId="104" fillId="0" borderId="29" xfId="0" applyFont="1" applyBorder="1" applyAlignment="1">
      <alignment horizontal="center"/>
    </xf>
    <xf numFmtId="0" fontId="101" fillId="0" borderId="21" xfId="0" applyFont="1" applyBorder="1" applyAlignment="1">
      <alignment horizontal="center"/>
    </xf>
    <xf numFmtId="3" fontId="101" fillId="33" borderId="20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left" vertical="center"/>
    </xf>
    <xf numFmtId="0" fontId="98" fillId="0" borderId="19" xfId="0" applyFont="1" applyBorder="1" applyAlignment="1">
      <alignment horizontal="center"/>
    </xf>
    <xf numFmtId="0" fontId="98" fillId="0" borderId="14" xfId="0" applyFont="1" applyBorder="1" applyAlignment="1">
      <alignment/>
    </xf>
    <xf numFmtId="0" fontId="101" fillId="33" borderId="14" xfId="0" applyFont="1" applyFill="1" applyBorder="1" applyAlignment="1">
      <alignment horizontal="center"/>
    </xf>
    <xf numFmtId="0" fontId="101" fillId="0" borderId="39" xfId="0" applyFont="1" applyBorder="1" applyAlignment="1">
      <alignment/>
    </xf>
    <xf numFmtId="0" fontId="8" fillId="0" borderId="37" xfId="0" applyFont="1" applyBorder="1" applyAlignment="1">
      <alignment shrinkToFit="1"/>
    </xf>
    <xf numFmtId="0" fontId="15" fillId="0" borderId="3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98" fillId="0" borderId="32" xfId="0" applyFont="1" applyBorder="1" applyAlignment="1">
      <alignment horizontal="center" vertical="center"/>
    </xf>
    <xf numFmtId="0" fontId="11" fillId="33" borderId="19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Border="1" applyAlignment="1">
      <alignment horizontal="left"/>
    </xf>
    <xf numFmtId="188" fontId="98" fillId="0" borderId="19" xfId="36" applyNumberFormat="1" applyFont="1" applyBorder="1" applyAlignment="1">
      <alignment horizontal="center"/>
    </xf>
    <xf numFmtId="3" fontId="14" fillId="0" borderId="11" xfId="0" applyNumberFormat="1" applyFont="1" applyBorder="1" applyAlignment="1">
      <alignment/>
    </xf>
    <xf numFmtId="3" fontId="98" fillId="33" borderId="11" xfId="0" applyNumberFormat="1" applyFont="1" applyFill="1" applyBorder="1" applyAlignment="1">
      <alignment horizontal="right"/>
    </xf>
    <xf numFmtId="0" fontId="101" fillId="0" borderId="24" xfId="0" applyFont="1" applyBorder="1" applyAlignment="1">
      <alignment/>
    </xf>
    <xf numFmtId="0" fontId="0" fillId="0" borderId="17" xfId="0" applyBorder="1" applyAlignment="1">
      <alignment horizontal="center" vertical="center"/>
    </xf>
    <xf numFmtId="3" fontId="101" fillId="33" borderId="11" xfId="0" applyNumberFormat="1" applyFont="1" applyFill="1" applyBorder="1" applyAlignment="1">
      <alignment horizontal="center"/>
    </xf>
    <xf numFmtId="0" fontId="101" fillId="33" borderId="21" xfId="0" applyFont="1" applyFill="1" applyBorder="1" applyAlignment="1">
      <alignment horizontal="left"/>
    </xf>
    <xf numFmtId="0" fontId="101" fillId="33" borderId="21" xfId="0" applyFont="1" applyFill="1" applyBorder="1" applyAlignment="1">
      <alignment horizontal="center"/>
    </xf>
    <xf numFmtId="0" fontId="101" fillId="33" borderId="39" xfId="0" applyFont="1" applyFill="1" applyBorder="1" applyAlignment="1">
      <alignment horizontal="left"/>
    </xf>
    <xf numFmtId="0" fontId="101" fillId="33" borderId="38" xfId="0" applyFont="1" applyFill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0" fontId="16" fillId="0" borderId="25" xfId="0" applyFont="1" applyBorder="1" applyAlignment="1">
      <alignment horizontal="right" vertical="center"/>
    </xf>
    <xf numFmtId="0" fontId="16" fillId="0" borderId="24" xfId="0" applyFont="1" applyBorder="1" applyAlignment="1">
      <alignment/>
    </xf>
    <xf numFmtId="0" fontId="16" fillId="0" borderId="19" xfId="0" applyFont="1" applyBorder="1" applyAlignment="1">
      <alignment horizontal="right" vertical="center"/>
    </xf>
    <xf numFmtId="0" fontId="16" fillId="0" borderId="13" xfId="0" applyFont="1" applyBorder="1" applyAlignment="1">
      <alignment horizontal="left"/>
    </xf>
    <xf numFmtId="0" fontId="40" fillId="0" borderId="19" xfId="0" applyFont="1" applyBorder="1" applyAlignment="1">
      <alignment horizontal="right" vertical="center"/>
    </xf>
    <xf numFmtId="0" fontId="40" fillId="0" borderId="13" xfId="0" applyFont="1" applyBorder="1" applyAlignment="1">
      <alignment horizontal="left"/>
    </xf>
    <xf numFmtId="0" fontId="16" fillId="0" borderId="14" xfId="0" applyFont="1" applyBorder="1" applyAlignment="1">
      <alignment/>
    </xf>
    <xf numFmtId="3" fontId="111" fillId="0" borderId="20" xfId="0" applyNumberFormat="1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43" fontId="15" fillId="0" borderId="0" xfId="0" applyNumberFormat="1" applyFont="1" applyBorder="1" applyAlignment="1">
      <alignment/>
    </xf>
    <xf numFmtId="188" fontId="8" fillId="0" borderId="11" xfId="36" applyNumberFormat="1" applyFont="1" applyBorder="1" applyAlignment="1">
      <alignment/>
    </xf>
    <xf numFmtId="0" fontId="19" fillId="33" borderId="11" xfId="0" applyFont="1" applyFill="1" applyBorder="1" applyAlignment="1">
      <alignment/>
    </xf>
    <xf numFmtId="0" fontId="30" fillId="33" borderId="11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5" fillId="33" borderId="19" xfId="0" applyFont="1" applyFill="1" applyBorder="1" applyAlignment="1">
      <alignment/>
    </xf>
    <xf numFmtId="0" fontId="15" fillId="33" borderId="14" xfId="0" applyFont="1" applyFill="1" applyBorder="1" applyAlignment="1">
      <alignment/>
    </xf>
    <xf numFmtId="0" fontId="10" fillId="0" borderId="67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43" fontId="8" fillId="33" borderId="19" xfId="36" applyNumberFormat="1" applyFont="1" applyFill="1" applyBorder="1" applyAlignment="1">
      <alignment horizontal="center"/>
    </xf>
    <xf numFmtId="2" fontId="8" fillId="33" borderId="19" xfId="0" applyNumberFormat="1" applyFont="1" applyFill="1" applyBorder="1" applyAlignment="1">
      <alignment horizontal="center"/>
    </xf>
    <xf numFmtId="2" fontId="8" fillId="33" borderId="55" xfId="0" applyNumberFormat="1" applyFont="1" applyFill="1" applyBorder="1" applyAlignment="1">
      <alignment horizontal="center"/>
    </xf>
    <xf numFmtId="2" fontId="8" fillId="33" borderId="59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33" borderId="11" xfId="36" applyNumberFormat="1" applyFont="1" applyFill="1" applyBorder="1" applyAlignment="1">
      <alignment horizontal="center"/>
    </xf>
    <xf numFmtId="0" fontId="8" fillId="33" borderId="14" xfId="36" applyNumberFormat="1" applyFont="1" applyFill="1" applyBorder="1" applyAlignment="1">
      <alignment horizontal="center"/>
    </xf>
    <xf numFmtId="0" fontId="8" fillId="33" borderId="51" xfId="0" applyNumberFormat="1" applyFont="1" applyFill="1" applyBorder="1" applyAlignment="1">
      <alignment horizontal="center"/>
    </xf>
    <xf numFmtId="0" fontId="14" fillId="0" borderId="16" xfId="0" applyFont="1" applyBorder="1" applyAlignment="1">
      <alignment horizontal="left" vertical="center"/>
    </xf>
    <xf numFmtId="188" fontId="15" fillId="0" borderId="0" xfId="36" applyNumberFormat="1" applyFont="1" applyAlignment="1">
      <alignment/>
    </xf>
    <xf numFmtId="0" fontId="15" fillId="0" borderId="0" xfId="0" applyFont="1" applyAlignment="1">
      <alignment/>
    </xf>
    <xf numFmtId="49" fontId="10" fillId="0" borderId="0" xfId="0" applyNumberFormat="1" applyFont="1" applyBorder="1" applyAlignment="1">
      <alignment horizontal="left"/>
    </xf>
    <xf numFmtId="3" fontId="109" fillId="0" borderId="0" xfId="0" applyNumberFormat="1" applyFont="1" applyBorder="1" applyAlignment="1">
      <alignment horizontal="center"/>
    </xf>
    <xf numFmtId="3" fontId="98" fillId="33" borderId="70" xfId="0" applyNumberFormat="1" applyFont="1" applyFill="1" applyBorder="1" applyAlignment="1">
      <alignment horizontal="center"/>
    </xf>
    <xf numFmtId="0" fontId="8" fillId="0" borderId="30" xfId="0" applyFont="1" applyBorder="1" applyAlignment="1">
      <alignment/>
    </xf>
    <xf numFmtId="0" fontId="98" fillId="0" borderId="34" xfId="0" applyFont="1" applyBorder="1" applyAlignment="1">
      <alignment/>
    </xf>
    <xf numFmtId="188" fontId="8" fillId="0" borderId="18" xfId="36" applyNumberFormat="1" applyFont="1" applyBorder="1" applyAlignment="1">
      <alignment/>
    </xf>
    <xf numFmtId="0" fontId="98" fillId="0" borderId="10" xfId="0" applyFont="1" applyBorder="1" applyAlignment="1">
      <alignment horizontal="center"/>
    </xf>
    <xf numFmtId="0" fontId="106" fillId="0" borderId="38" xfId="0" applyFont="1" applyBorder="1" applyAlignment="1">
      <alignment horizontal="center"/>
    </xf>
    <xf numFmtId="188" fontId="105" fillId="0" borderId="11" xfId="36" applyNumberFormat="1" applyFont="1" applyBorder="1" applyAlignment="1">
      <alignment/>
    </xf>
    <xf numFmtId="188" fontId="113" fillId="0" borderId="11" xfId="36" applyNumberFormat="1" applyFont="1" applyBorder="1" applyAlignment="1">
      <alignment horizontal="center"/>
    </xf>
    <xf numFmtId="188" fontId="105" fillId="33" borderId="11" xfId="36" applyNumberFormat="1" applyFont="1" applyFill="1" applyBorder="1" applyAlignment="1">
      <alignment/>
    </xf>
    <xf numFmtId="188" fontId="113" fillId="0" borderId="11" xfId="0" applyNumberFormat="1" applyFont="1" applyBorder="1" applyAlignment="1">
      <alignment/>
    </xf>
    <xf numFmtId="188" fontId="98" fillId="33" borderId="11" xfId="36" applyNumberFormat="1" applyFont="1" applyFill="1" applyBorder="1" applyAlignment="1">
      <alignment/>
    </xf>
    <xf numFmtId="188" fontId="98" fillId="0" borderId="70" xfId="36" applyNumberFormat="1" applyFont="1" applyBorder="1" applyAlignment="1">
      <alignment/>
    </xf>
    <xf numFmtId="0" fontId="98" fillId="0" borderId="70" xfId="0" applyFont="1" applyBorder="1" applyAlignment="1">
      <alignment/>
    </xf>
    <xf numFmtId="188" fontId="98" fillId="0" borderId="18" xfId="36" applyNumberFormat="1" applyFont="1" applyBorder="1" applyAlignment="1">
      <alignment/>
    </xf>
    <xf numFmtId="0" fontId="8" fillId="0" borderId="30" xfId="0" applyFont="1" applyBorder="1" applyAlignment="1">
      <alignment horizontal="center"/>
    </xf>
    <xf numFmtId="0" fontId="11" fillId="0" borderId="34" xfId="0" applyFont="1" applyBorder="1" applyAlignment="1">
      <alignment vertical="center"/>
    </xf>
    <xf numFmtId="3" fontId="15" fillId="0" borderId="0" xfId="0" applyNumberFormat="1" applyFont="1" applyAlignment="1">
      <alignment/>
    </xf>
    <xf numFmtId="188" fontId="22" fillId="0" borderId="0" xfId="36" applyNumberFormat="1" applyFont="1" applyAlignment="1">
      <alignment/>
    </xf>
    <xf numFmtId="188" fontId="16" fillId="0" borderId="0" xfId="36" applyNumberFormat="1" applyFont="1" applyAlignment="1">
      <alignment/>
    </xf>
    <xf numFmtId="188" fontId="113" fillId="0" borderId="11" xfId="36" applyNumberFormat="1" applyFont="1" applyBorder="1" applyAlignment="1">
      <alignment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1" fontId="8" fillId="0" borderId="47" xfId="0" applyNumberFormat="1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188" fontId="106" fillId="0" borderId="19" xfId="0" applyNumberFormat="1" applyFont="1" applyBorder="1" applyAlignment="1">
      <alignment horizontal="right"/>
    </xf>
    <xf numFmtId="3" fontId="36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 shrinkToFit="1"/>
    </xf>
    <xf numFmtId="0" fontId="10" fillId="0" borderId="1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06" fillId="0" borderId="19" xfId="0" applyFont="1" applyBorder="1" applyAlignment="1">
      <alignment horizontal="center"/>
    </xf>
    <xf numFmtId="0" fontId="106" fillId="0" borderId="14" xfId="0" applyFont="1" applyBorder="1" applyAlignment="1">
      <alignment horizontal="center"/>
    </xf>
    <xf numFmtId="188" fontId="16" fillId="33" borderId="10" xfId="36" applyNumberFormat="1" applyFont="1" applyFill="1" applyBorder="1" applyAlignment="1">
      <alignment/>
    </xf>
    <xf numFmtId="43" fontId="15" fillId="33" borderId="11" xfId="36" applyNumberFormat="1" applyFont="1" applyFill="1" applyBorder="1" applyAlignment="1">
      <alignment/>
    </xf>
    <xf numFmtId="0" fontId="14" fillId="0" borderId="59" xfId="0" applyFont="1" applyBorder="1" applyAlignment="1">
      <alignment horizontal="left" vertical="center"/>
    </xf>
    <xf numFmtId="0" fontId="106" fillId="0" borderId="11" xfId="0" applyFont="1" applyBorder="1" applyAlignment="1">
      <alignment horizontal="center"/>
    </xf>
    <xf numFmtId="0" fontId="101" fillId="0" borderId="22" xfId="0" applyFont="1" applyBorder="1" applyAlignment="1">
      <alignment horizontal="center"/>
    </xf>
    <xf numFmtId="0" fontId="101" fillId="0" borderId="17" xfId="0" applyFont="1" applyBorder="1" applyAlignment="1">
      <alignment horizontal="center"/>
    </xf>
    <xf numFmtId="0" fontId="104" fillId="0" borderId="17" xfId="0" applyFont="1" applyBorder="1" applyAlignment="1">
      <alignment horizontal="center"/>
    </xf>
    <xf numFmtId="0" fontId="98" fillId="0" borderId="2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06" fillId="0" borderId="19" xfId="0" applyFont="1" applyBorder="1" applyAlignment="1">
      <alignment horizontal="center"/>
    </xf>
    <xf numFmtId="0" fontId="98" fillId="0" borderId="2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8" fillId="0" borderId="19" xfId="0" applyFont="1" applyBorder="1" applyAlignment="1">
      <alignment horizontal="left"/>
    </xf>
    <xf numFmtId="188" fontId="98" fillId="0" borderId="11" xfId="0" applyNumberFormat="1" applyFont="1" applyBorder="1" applyAlignment="1">
      <alignment/>
    </xf>
    <xf numFmtId="0" fontId="14" fillId="0" borderId="19" xfId="0" applyFont="1" applyBorder="1" applyAlignment="1">
      <alignment horizontal="left"/>
    </xf>
    <xf numFmtId="0" fontId="14" fillId="0" borderId="13" xfId="0" applyFont="1" applyBorder="1" applyAlignment="1">
      <alignment/>
    </xf>
    <xf numFmtId="188" fontId="14" fillId="0" borderId="11" xfId="0" applyNumberFormat="1" applyFont="1" applyBorder="1" applyAlignment="1">
      <alignment/>
    </xf>
    <xf numFmtId="0" fontId="14" fillId="0" borderId="11" xfId="0" applyFont="1" applyBorder="1" applyAlignment="1">
      <alignment/>
    </xf>
    <xf numFmtId="4" fontId="98" fillId="0" borderId="11" xfId="0" applyNumberFormat="1" applyFont="1" applyBorder="1" applyAlignment="1">
      <alignment/>
    </xf>
    <xf numFmtId="0" fontId="98" fillId="0" borderId="21" xfId="0" applyFont="1" applyBorder="1" applyAlignment="1">
      <alignment/>
    </xf>
    <xf numFmtId="0" fontId="98" fillId="0" borderId="15" xfId="0" applyFont="1" applyBorder="1" applyAlignment="1">
      <alignment/>
    </xf>
    <xf numFmtId="0" fontId="98" fillId="0" borderId="15" xfId="0" applyFont="1" applyBorder="1" applyAlignment="1">
      <alignment horizontal="center"/>
    </xf>
    <xf numFmtId="188" fontId="104" fillId="0" borderId="17" xfId="0" applyNumberFormat="1" applyFont="1" applyBorder="1" applyAlignment="1">
      <alignment/>
    </xf>
    <xf numFmtId="0" fontId="98" fillId="0" borderId="10" xfId="0" applyFont="1" applyBorder="1" applyAlignment="1">
      <alignment/>
    </xf>
    <xf numFmtId="0" fontId="106" fillId="0" borderId="11" xfId="0" applyFont="1" applyBorder="1" applyAlignment="1">
      <alignment/>
    </xf>
    <xf numFmtId="0" fontId="113" fillId="0" borderId="11" xfId="0" applyFont="1" applyBorder="1" applyAlignment="1">
      <alignment/>
    </xf>
    <xf numFmtId="0" fontId="14" fillId="0" borderId="19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3" fontId="98" fillId="33" borderId="11" xfId="0" applyNumberFormat="1" applyFont="1" applyFill="1" applyBorder="1" applyAlignment="1">
      <alignment horizontal="center"/>
    </xf>
    <xf numFmtId="0" fontId="98" fillId="0" borderId="11" xfId="36" applyNumberFormat="1" applyFont="1" applyBorder="1" applyAlignment="1">
      <alignment horizontal="center"/>
    </xf>
    <xf numFmtId="3" fontId="14" fillId="0" borderId="11" xfId="0" applyNumberFormat="1" applyFont="1" applyBorder="1" applyAlignment="1">
      <alignment horizontal="center"/>
    </xf>
    <xf numFmtId="0" fontId="14" fillId="33" borderId="11" xfId="36" applyNumberFormat="1" applyFont="1" applyFill="1" applyBorder="1" applyAlignment="1">
      <alignment horizontal="center"/>
    </xf>
    <xf numFmtId="0" fontId="14" fillId="0" borderId="24" xfId="0" applyFont="1" applyBorder="1" applyAlignment="1">
      <alignment/>
    </xf>
    <xf numFmtId="188" fontId="98" fillId="0" borderId="20" xfId="0" applyNumberFormat="1" applyFont="1" applyBorder="1" applyAlignment="1">
      <alignment/>
    </xf>
    <xf numFmtId="188" fontId="98" fillId="0" borderId="20" xfId="36" applyNumberFormat="1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40" fillId="0" borderId="19" xfId="0" applyFont="1" applyBorder="1" applyAlignment="1">
      <alignment/>
    </xf>
    <xf numFmtId="0" fontId="14" fillId="0" borderId="1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06" fillId="0" borderId="18" xfId="0" applyFont="1" applyBorder="1" applyAlignment="1">
      <alignment horizontal="center"/>
    </xf>
    <xf numFmtId="0" fontId="106" fillId="0" borderId="20" xfId="0" applyFont="1" applyBorder="1" applyAlignment="1">
      <alignment horizontal="center"/>
    </xf>
    <xf numFmtId="3" fontId="98" fillId="0" borderId="20" xfId="0" applyNumberFormat="1" applyFont="1" applyBorder="1" applyAlignment="1">
      <alignment/>
    </xf>
    <xf numFmtId="3" fontId="98" fillId="33" borderId="20" xfId="0" applyNumberFormat="1" applyFont="1" applyFill="1" applyBorder="1" applyAlignment="1">
      <alignment horizontal="right"/>
    </xf>
    <xf numFmtId="0" fontId="101" fillId="0" borderId="20" xfId="0" applyFont="1" applyBorder="1" applyAlignment="1">
      <alignment/>
    </xf>
    <xf numFmtId="0" fontId="16" fillId="0" borderId="25" xfId="0" applyFont="1" applyBorder="1" applyAlignment="1">
      <alignment horizontal="left"/>
    </xf>
    <xf numFmtId="0" fontId="16" fillId="0" borderId="24" xfId="0" applyFont="1" applyBorder="1" applyAlignment="1">
      <alignment horizontal="left" shrinkToFit="1"/>
    </xf>
    <xf numFmtId="0" fontId="16" fillId="0" borderId="19" xfId="0" applyFont="1" applyBorder="1" applyAlignment="1">
      <alignment horizontal="left"/>
    </xf>
    <xf numFmtId="0" fontId="16" fillId="0" borderId="13" xfId="0" applyFont="1" applyBorder="1" applyAlignment="1">
      <alignment horizontal="left" shrinkToFit="1"/>
    </xf>
    <xf numFmtId="0" fontId="16" fillId="0" borderId="28" xfId="0" applyFont="1" applyBorder="1" applyAlignment="1">
      <alignment horizontal="left" shrinkToFit="1"/>
    </xf>
    <xf numFmtId="0" fontId="14" fillId="0" borderId="25" xfId="0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0" fontId="108" fillId="0" borderId="11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16" fillId="0" borderId="19" xfId="0" applyFont="1" applyBorder="1" applyAlignment="1">
      <alignment/>
    </xf>
    <xf numFmtId="188" fontId="98" fillId="0" borderId="0" xfId="0" applyNumberFormat="1" applyFont="1" applyBorder="1" applyAlignment="1">
      <alignment/>
    </xf>
    <xf numFmtId="0" fontId="8" fillId="0" borderId="72" xfId="0" applyFont="1" applyBorder="1" applyAlignment="1">
      <alignment horizontal="center"/>
    </xf>
    <xf numFmtId="0" fontId="98" fillId="0" borderId="72" xfId="0" applyFont="1" applyBorder="1" applyAlignment="1">
      <alignment horizontal="center"/>
    </xf>
    <xf numFmtId="0" fontId="16" fillId="0" borderId="70" xfId="0" applyFont="1" applyBorder="1" applyAlignment="1">
      <alignment/>
    </xf>
    <xf numFmtId="0" fontId="98" fillId="0" borderId="16" xfId="0" applyFont="1" applyBorder="1" applyAlignment="1">
      <alignment/>
    </xf>
    <xf numFmtId="3" fontId="98" fillId="0" borderId="16" xfId="0" applyNumberFormat="1" applyFont="1" applyBorder="1" applyAlignment="1">
      <alignment/>
    </xf>
    <xf numFmtId="188" fontId="98" fillId="0" borderId="16" xfId="0" applyNumberFormat="1" applyFont="1" applyBorder="1" applyAlignment="1">
      <alignment/>
    </xf>
    <xf numFmtId="0" fontId="16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0" fillId="0" borderId="26" xfId="0" applyFont="1" applyBorder="1" applyAlignment="1">
      <alignment horizontal="center" shrinkToFit="1"/>
    </xf>
    <xf numFmtId="3" fontId="48" fillId="0" borderId="10" xfId="0" applyNumberFormat="1" applyFont="1" applyBorder="1" applyAlignment="1">
      <alignment horizontal="center"/>
    </xf>
    <xf numFmtId="3" fontId="16" fillId="0" borderId="0" xfId="0" applyNumberFormat="1" applyFont="1" applyAlignment="1">
      <alignment/>
    </xf>
    <xf numFmtId="0" fontId="14" fillId="0" borderId="11" xfId="36" applyNumberFormat="1" applyFont="1" applyBorder="1" applyAlignment="1">
      <alignment horizontal="center"/>
    </xf>
    <xf numFmtId="0" fontId="15" fillId="0" borderId="18" xfId="36" applyNumberFormat="1" applyFont="1" applyBorder="1" applyAlignment="1">
      <alignment horizontal="center"/>
    </xf>
    <xf numFmtId="0" fontId="15" fillId="0" borderId="11" xfId="36" applyNumberFormat="1" applyFont="1" applyBorder="1" applyAlignment="1">
      <alignment horizontal="center"/>
    </xf>
    <xf numFmtId="3" fontId="15" fillId="33" borderId="11" xfId="0" applyNumberFormat="1" applyFont="1" applyFill="1" applyBorder="1" applyAlignment="1">
      <alignment horizontal="center"/>
    </xf>
    <xf numFmtId="0" fontId="15" fillId="0" borderId="11" xfId="36" applyNumberFormat="1" applyFont="1" applyBorder="1" applyAlignment="1">
      <alignment/>
    </xf>
    <xf numFmtId="0" fontId="15" fillId="33" borderId="24" xfId="0" applyFont="1" applyFill="1" applyBorder="1" applyAlignment="1">
      <alignment horizontal="center"/>
    </xf>
    <xf numFmtId="0" fontId="15" fillId="33" borderId="13" xfId="36" applyNumberFormat="1" applyFont="1" applyFill="1" applyBorder="1" applyAlignment="1">
      <alignment/>
    </xf>
    <xf numFmtId="0" fontId="15" fillId="33" borderId="13" xfId="36" applyNumberFormat="1" applyFont="1" applyFill="1" applyBorder="1" applyAlignment="1">
      <alignment horizontal="center"/>
    </xf>
    <xf numFmtId="0" fontId="15" fillId="33" borderId="11" xfId="36" applyNumberFormat="1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14" fillId="0" borderId="19" xfId="0" applyFont="1" applyBorder="1" applyAlignment="1">
      <alignment horizontal="right"/>
    </xf>
    <xf numFmtId="0" fontId="14" fillId="0" borderId="14" xfId="0" applyFont="1" applyBorder="1" applyAlignment="1">
      <alignment horizontal="left"/>
    </xf>
    <xf numFmtId="0" fontId="15" fillId="0" borderId="19" xfId="0" applyFont="1" applyBorder="1" applyAlignment="1">
      <alignment/>
    </xf>
    <xf numFmtId="3" fontId="15" fillId="33" borderId="10" xfId="0" applyNumberFormat="1" applyFont="1" applyFill="1" applyBorder="1" applyAlignment="1">
      <alignment horizontal="center"/>
    </xf>
    <xf numFmtId="188" fontId="8" fillId="0" borderId="0" xfId="0" applyNumberFormat="1" applyFont="1" applyAlignment="1">
      <alignment horizontal="left"/>
    </xf>
    <xf numFmtId="0" fontId="109" fillId="0" borderId="11" xfId="0" applyFont="1" applyBorder="1" applyAlignment="1">
      <alignment shrinkToFit="1"/>
    </xf>
    <xf numFmtId="3" fontId="116" fillId="33" borderId="19" xfId="0" applyNumberFormat="1" applyFont="1" applyFill="1" applyBorder="1" applyAlignment="1">
      <alignment/>
    </xf>
    <xf numFmtId="3" fontId="117" fillId="33" borderId="19" xfId="0" applyNumberFormat="1" applyFont="1" applyFill="1" applyBorder="1" applyAlignment="1">
      <alignment/>
    </xf>
    <xf numFmtId="0" fontId="114" fillId="0" borderId="19" xfId="0" applyFont="1" applyBorder="1" applyAlignment="1">
      <alignment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16" fillId="0" borderId="11" xfId="36" applyNumberFormat="1" applyFont="1" applyBorder="1" applyAlignment="1">
      <alignment horizontal="center"/>
    </xf>
    <xf numFmtId="17" fontId="15" fillId="0" borderId="11" xfId="0" applyNumberFormat="1" applyFont="1" applyBorder="1" applyAlignment="1">
      <alignment horizontal="center"/>
    </xf>
    <xf numFmtId="0" fontId="15" fillId="0" borderId="20" xfId="36" applyNumberFormat="1" applyFont="1" applyBorder="1" applyAlignment="1">
      <alignment horizontal="center"/>
    </xf>
    <xf numFmtId="0" fontId="15" fillId="0" borderId="70" xfId="36" applyNumberFormat="1" applyFont="1" applyBorder="1" applyAlignment="1">
      <alignment horizontal="center"/>
    </xf>
    <xf numFmtId="188" fontId="15" fillId="0" borderId="0" xfId="0" applyNumberFormat="1" applyFont="1" applyAlignment="1">
      <alignment/>
    </xf>
    <xf numFmtId="0" fontId="15" fillId="0" borderId="24" xfId="0" applyNumberFormat="1" applyFont="1" applyBorder="1" applyAlignment="1">
      <alignment horizontal="center"/>
    </xf>
    <xf numFmtId="0" fontId="15" fillId="0" borderId="18" xfId="0" applyNumberFormat="1" applyFont="1" applyBorder="1" applyAlignment="1">
      <alignment horizontal="center"/>
    </xf>
    <xf numFmtId="0" fontId="15" fillId="0" borderId="13" xfId="36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3" fontId="15" fillId="0" borderId="36" xfId="0" applyNumberFormat="1" applyFont="1" applyBorder="1" applyAlignment="1">
      <alignment horizontal="center"/>
    </xf>
    <xf numFmtId="3" fontId="101" fillId="0" borderId="36" xfId="0" applyNumberFormat="1" applyFont="1" applyBorder="1" applyAlignment="1">
      <alignment horizontal="center"/>
    </xf>
    <xf numFmtId="188" fontId="15" fillId="0" borderId="11" xfId="36" applyNumberFormat="1" applyFont="1" applyBorder="1" applyAlignment="1">
      <alignment/>
    </xf>
    <xf numFmtId="0" fontId="98" fillId="0" borderId="18" xfId="36" applyNumberFormat="1" applyFont="1" applyBorder="1" applyAlignment="1">
      <alignment horizontal="center"/>
    </xf>
    <xf numFmtId="0" fontId="98" fillId="0" borderId="70" xfId="36" applyNumberFormat="1" applyFont="1" applyBorder="1" applyAlignment="1">
      <alignment horizontal="center"/>
    </xf>
    <xf numFmtId="0" fontId="98" fillId="0" borderId="10" xfId="36" applyNumberFormat="1" applyFont="1" applyBorder="1" applyAlignment="1">
      <alignment horizontal="center"/>
    </xf>
    <xf numFmtId="0" fontId="98" fillId="0" borderId="11" xfId="0" applyNumberFormat="1" applyFont="1" applyBorder="1" applyAlignment="1">
      <alignment/>
    </xf>
    <xf numFmtId="0" fontId="98" fillId="0" borderId="20" xfId="36" applyNumberFormat="1" applyFont="1" applyBorder="1" applyAlignment="1">
      <alignment horizontal="center"/>
    </xf>
    <xf numFmtId="0" fontId="104" fillId="0" borderId="17" xfId="0" applyNumberFormat="1" applyFont="1" applyBorder="1" applyAlignment="1">
      <alignment horizontal="center"/>
    </xf>
    <xf numFmtId="0" fontId="113" fillId="0" borderId="19" xfId="0" applyFont="1" applyBorder="1" applyAlignment="1">
      <alignment horizontal="left"/>
    </xf>
    <xf numFmtId="0" fontId="113" fillId="0" borderId="11" xfId="0" applyFont="1" applyBorder="1" applyAlignment="1">
      <alignment horizontal="left" vertical="center"/>
    </xf>
    <xf numFmtId="0" fontId="14" fillId="0" borderId="72" xfId="0" applyFont="1" applyBorder="1" applyAlignment="1">
      <alignment horizontal="center" vertical="center"/>
    </xf>
    <xf numFmtId="0" fontId="35" fillId="0" borderId="19" xfId="0" applyFont="1" applyBorder="1" applyAlignment="1">
      <alignment horizontal="left" vertical="center"/>
    </xf>
    <xf numFmtId="0" fontId="113" fillId="0" borderId="21" xfId="0" applyFont="1" applyBorder="1" applyAlignment="1">
      <alignment/>
    </xf>
    <xf numFmtId="0" fontId="98" fillId="0" borderId="40" xfId="0" applyFont="1" applyBorder="1" applyAlignment="1">
      <alignment/>
    </xf>
    <xf numFmtId="0" fontId="15" fillId="33" borderId="14" xfId="36" applyNumberFormat="1" applyFont="1" applyFill="1" applyBorder="1" applyAlignment="1">
      <alignment/>
    </xf>
    <xf numFmtId="0" fontId="8" fillId="0" borderId="11" xfId="0" applyNumberFormat="1" applyFont="1" applyBorder="1" applyAlignment="1">
      <alignment/>
    </xf>
    <xf numFmtId="0" fontId="98" fillId="0" borderId="20" xfId="0" applyNumberFormat="1" applyFont="1" applyBorder="1" applyAlignment="1">
      <alignment/>
    </xf>
    <xf numFmtId="0" fontId="113" fillId="0" borderId="19" xfId="0" applyFont="1" applyBorder="1" applyAlignment="1">
      <alignment horizontal="left" vertical="center"/>
    </xf>
    <xf numFmtId="0" fontId="15" fillId="33" borderId="10" xfId="36" applyNumberFormat="1" applyFont="1" applyFill="1" applyBorder="1" applyAlignment="1">
      <alignment horizontal="center"/>
    </xf>
    <xf numFmtId="0" fontId="15" fillId="33" borderId="82" xfId="36" applyNumberFormat="1" applyFont="1" applyFill="1" applyBorder="1" applyAlignment="1">
      <alignment horizontal="center"/>
    </xf>
    <xf numFmtId="0" fontId="15" fillId="0" borderId="19" xfId="36" applyNumberFormat="1" applyFont="1" applyBorder="1" applyAlignment="1">
      <alignment horizontal="center"/>
    </xf>
    <xf numFmtId="0" fontId="98" fillId="0" borderId="11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0" fontId="98" fillId="0" borderId="70" xfId="0" applyNumberFormat="1" applyFont="1" applyBorder="1" applyAlignment="1">
      <alignment horizontal="center"/>
    </xf>
    <xf numFmtId="0" fontId="98" fillId="0" borderId="24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98" fillId="0" borderId="13" xfId="0" applyNumberFormat="1" applyFont="1" applyBorder="1" applyAlignment="1">
      <alignment horizontal="center"/>
    </xf>
    <xf numFmtId="0" fontId="98" fillId="0" borderId="28" xfId="0" applyNumberFormat="1" applyFont="1" applyBorder="1" applyAlignment="1">
      <alignment horizontal="center"/>
    </xf>
    <xf numFmtId="0" fontId="98" fillId="0" borderId="21" xfId="0" applyNumberFormat="1" applyFont="1" applyBorder="1" applyAlignment="1">
      <alignment horizontal="center"/>
    </xf>
    <xf numFmtId="0" fontId="114" fillId="0" borderId="19" xfId="0" applyFont="1" applyBorder="1" applyAlignment="1">
      <alignment horizontal="left"/>
    </xf>
    <xf numFmtId="188" fontId="15" fillId="0" borderId="14" xfId="36" applyNumberFormat="1" applyFont="1" applyBorder="1" applyAlignment="1">
      <alignment horizontal="center"/>
    </xf>
    <xf numFmtId="188" fontId="98" fillId="0" borderId="13" xfId="36" applyNumberFormat="1" applyFont="1" applyBorder="1" applyAlignment="1">
      <alignment horizontal="center"/>
    </xf>
    <xf numFmtId="0" fontId="15" fillId="0" borderId="14" xfId="36" applyNumberFormat="1" applyFont="1" applyBorder="1" applyAlignment="1">
      <alignment horizontal="center"/>
    </xf>
    <xf numFmtId="0" fontId="102" fillId="0" borderId="11" xfId="0" applyFont="1" applyBorder="1" applyAlignment="1">
      <alignment horizontal="center"/>
    </xf>
    <xf numFmtId="0" fontId="49" fillId="0" borderId="11" xfId="0" applyFont="1" applyBorder="1" applyAlignment="1">
      <alignment vertical="center"/>
    </xf>
    <xf numFmtId="3" fontId="14" fillId="0" borderId="11" xfId="36" applyNumberFormat="1" applyFont="1" applyBorder="1" applyAlignment="1">
      <alignment horizontal="center"/>
    </xf>
    <xf numFmtId="188" fontId="14" fillId="0" borderId="11" xfId="36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3" fontId="8" fillId="0" borderId="13" xfId="0" applyNumberFormat="1" applyFont="1" applyBorder="1" applyAlignment="1">
      <alignment horizontal="left"/>
    </xf>
    <xf numFmtId="0" fontId="15" fillId="0" borderId="27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9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88" fontId="22" fillId="0" borderId="0" xfId="0" applyNumberFormat="1" applyFont="1" applyAlignment="1">
      <alignment/>
    </xf>
    <xf numFmtId="0" fontId="118" fillId="0" borderId="72" xfId="0" applyFont="1" applyBorder="1" applyAlignment="1">
      <alignment/>
    </xf>
    <xf numFmtId="0" fontId="118" fillId="0" borderId="28" xfId="0" applyFont="1" applyBorder="1" applyAlignment="1">
      <alignment shrinkToFit="1"/>
    </xf>
    <xf numFmtId="0" fontId="118" fillId="0" borderId="28" xfId="0" applyFont="1" applyBorder="1" applyAlignment="1">
      <alignment/>
    </xf>
    <xf numFmtId="0" fontId="119" fillId="0" borderId="28" xfId="0" applyFont="1" applyBorder="1" applyAlignment="1">
      <alignment/>
    </xf>
    <xf numFmtId="0" fontId="118" fillId="0" borderId="70" xfId="0" applyFont="1" applyBorder="1" applyAlignment="1">
      <alignment horizontal="center"/>
    </xf>
    <xf numFmtId="0" fontId="120" fillId="0" borderId="11" xfId="0" applyFont="1" applyBorder="1" applyAlignment="1">
      <alignment horizontal="center"/>
    </xf>
    <xf numFmtId="3" fontId="118" fillId="33" borderId="70" xfId="0" applyNumberFormat="1" applyFont="1" applyFill="1" applyBorder="1" applyAlignment="1">
      <alignment horizontal="center"/>
    </xf>
    <xf numFmtId="3" fontId="118" fillId="0" borderId="70" xfId="0" applyNumberFormat="1" applyFont="1" applyBorder="1" applyAlignment="1">
      <alignment horizontal="center"/>
    </xf>
    <xf numFmtId="0" fontId="118" fillId="0" borderId="11" xfId="36" applyNumberFormat="1" applyFont="1" applyBorder="1" applyAlignment="1">
      <alignment horizontal="center"/>
    </xf>
    <xf numFmtId="3" fontId="118" fillId="0" borderId="11" xfId="0" applyNumberFormat="1" applyFont="1" applyBorder="1" applyAlignment="1">
      <alignment horizontal="center"/>
    </xf>
    <xf numFmtId="0" fontId="118" fillId="0" borderId="11" xfId="0" applyFont="1" applyBorder="1" applyAlignment="1">
      <alignment horizontal="center"/>
    </xf>
    <xf numFmtId="0" fontId="119" fillId="0" borderId="28" xfId="0" applyFont="1" applyBorder="1" applyAlignment="1">
      <alignment shrinkToFit="1"/>
    </xf>
    <xf numFmtId="188" fontId="121" fillId="0" borderId="11" xfId="36" applyNumberFormat="1" applyFont="1" applyBorder="1" applyAlignment="1">
      <alignment horizontal="left"/>
    </xf>
    <xf numFmtId="0" fontId="118" fillId="0" borderId="14" xfId="0" applyFont="1" applyBorder="1" applyAlignment="1">
      <alignment horizontal="center"/>
    </xf>
    <xf numFmtId="0" fontId="119" fillId="0" borderId="19" xfId="0" applyFont="1" applyBorder="1" applyAlignment="1">
      <alignment horizontal="center"/>
    </xf>
    <xf numFmtId="0" fontId="119" fillId="0" borderId="14" xfId="0" applyFont="1" applyBorder="1" applyAlignment="1">
      <alignment/>
    </xf>
    <xf numFmtId="0" fontId="121" fillId="0" borderId="11" xfId="0" applyFont="1" applyBorder="1" applyAlignment="1">
      <alignment/>
    </xf>
    <xf numFmtId="3" fontId="118" fillId="0" borderId="11" xfId="36" applyNumberFormat="1" applyFont="1" applyBorder="1" applyAlignment="1">
      <alignment horizontal="center"/>
    </xf>
    <xf numFmtId="0" fontId="119" fillId="0" borderId="21" xfId="0" applyFont="1" applyBorder="1" applyAlignment="1">
      <alignment horizontal="center"/>
    </xf>
    <xf numFmtId="0" fontId="119" fillId="0" borderId="40" xfId="0" applyFont="1" applyBorder="1" applyAlignment="1">
      <alignment/>
    </xf>
    <xf numFmtId="0" fontId="121" fillId="0" borderId="20" xfId="0" applyFont="1" applyBorder="1" applyAlignment="1">
      <alignment/>
    </xf>
    <xf numFmtId="3" fontId="118" fillId="0" borderId="20" xfId="0" applyNumberFormat="1" applyFont="1" applyBorder="1" applyAlignment="1">
      <alignment horizontal="center"/>
    </xf>
    <xf numFmtId="0" fontId="118" fillId="0" borderId="20" xfId="36" applyNumberFormat="1" applyFont="1" applyBorder="1" applyAlignment="1">
      <alignment horizontal="center"/>
    </xf>
    <xf numFmtId="188" fontId="121" fillId="0" borderId="20" xfId="36" applyNumberFormat="1" applyFont="1" applyBorder="1" applyAlignment="1">
      <alignment horizontal="left"/>
    </xf>
    <xf numFmtId="0" fontId="118" fillId="0" borderId="20" xfId="0" applyFont="1" applyBorder="1" applyAlignment="1">
      <alignment horizontal="center"/>
    </xf>
    <xf numFmtId="0" fontId="118" fillId="0" borderId="40" xfId="0" applyFont="1" applyBorder="1" applyAlignment="1">
      <alignment horizontal="center"/>
    </xf>
    <xf numFmtId="43" fontId="15" fillId="0" borderId="18" xfId="36" applyFont="1" applyBorder="1" applyAlignment="1">
      <alignment horizontal="right"/>
    </xf>
    <xf numFmtId="43" fontId="15" fillId="0" borderId="11" xfId="36" applyFont="1" applyBorder="1" applyAlignment="1">
      <alignment horizontal="right"/>
    </xf>
    <xf numFmtId="0" fontId="8" fillId="0" borderId="12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82" xfId="0" applyFont="1" applyBorder="1" applyAlignment="1">
      <alignment/>
    </xf>
    <xf numFmtId="43" fontId="15" fillId="0" borderId="17" xfId="36" applyFont="1" applyBorder="1" applyAlignment="1">
      <alignment horizontal="right"/>
    </xf>
    <xf numFmtId="188" fontId="8" fillId="0" borderId="17" xfId="36" applyNumberFormat="1" applyFont="1" applyBorder="1" applyAlignment="1">
      <alignment/>
    </xf>
    <xf numFmtId="0" fontId="118" fillId="0" borderId="21" xfId="0" applyFont="1" applyBorder="1" applyAlignment="1">
      <alignment/>
    </xf>
    <xf numFmtId="3" fontId="8" fillId="0" borderId="18" xfId="0" applyNumberFormat="1" applyFont="1" applyBorder="1" applyAlignment="1">
      <alignment horizontal="center"/>
    </xf>
    <xf numFmtId="3" fontId="8" fillId="0" borderId="24" xfId="0" applyNumberFormat="1" applyFont="1" applyBorder="1" applyAlignment="1">
      <alignment/>
    </xf>
    <xf numFmtId="188" fontId="15" fillId="0" borderId="11" xfId="0" applyNumberFormat="1" applyFont="1" applyBorder="1" applyAlignment="1">
      <alignment horizontal="left"/>
    </xf>
    <xf numFmtId="188" fontId="15" fillId="0" borderId="13" xfId="36" applyNumberFormat="1" applyFont="1" applyBorder="1" applyAlignment="1">
      <alignment/>
    </xf>
    <xf numFmtId="0" fontId="19" fillId="33" borderId="11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3" fontId="15" fillId="0" borderId="11" xfId="36" applyNumberFormat="1" applyFont="1" applyBorder="1" applyAlignment="1">
      <alignment horizontal="center"/>
    </xf>
    <xf numFmtId="0" fontId="19" fillId="0" borderId="18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33" borderId="19" xfId="0" applyFont="1" applyFill="1" applyBorder="1" applyAlignment="1">
      <alignment shrinkToFit="1"/>
    </xf>
    <xf numFmtId="3" fontId="15" fillId="0" borderId="11" xfId="0" applyNumberFormat="1" applyFont="1" applyBorder="1" applyAlignment="1">
      <alignment horizontal="center"/>
    </xf>
    <xf numFmtId="188" fontId="98" fillId="0" borderId="11" xfId="36" applyNumberFormat="1" applyFont="1" applyBorder="1" applyAlignment="1">
      <alignment/>
    </xf>
    <xf numFmtId="0" fontId="15" fillId="0" borderId="36" xfId="0" applyFont="1" applyBorder="1" applyAlignment="1">
      <alignment shrinkToFit="1"/>
    </xf>
    <xf numFmtId="0" fontId="15" fillId="33" borderId="36" xfId="0" applyFont="1" applyFill="1" applyBorder="1" applyAlignment="1">
      <alignment/>
    </xf>
    <xf numFmtId="0" fontId="15" fillId="33" borderId="36" xfId="0" applyFont="1" applyFill="1" applyBorder="1" applyAlignment="1">
      <alignment horizontal="center"/>
    </xf>
    <xf numFmtId="188" fontId="98" fillId="0" borderId="36" xfId="36" applyNumberFormat="1" applyFont="1" applyBorder="1" applyAlignment="1">
      <alignment/>
    </xf>
    <xf numFmtId="0" fontId="15" fillId="0" borderId="36" xfId="36" applyNumberFormat="1" applyFont="1" applyBorder="1" applyAlignment="1">
      <alignment horizontal="center"/>
    </xf>
    <xf numFmtId="3" fontId="98" fillId="0" borderId="36" xfId="0" applyNumberFormat="1" applyFont="1" applyBorder="1" applyAlignment="1">
      <alignment horizontal="center"/>
    </xf>
    <xf numFmtId="3" fontId="15" fillId="0" borderId="17" xfId="0" applyNumberFormat="1" applyFont="1" applyBorder="1" applyAlignment="1">
      <alignment horizontal="center" shrinkToFit="1"/>
    </xf>
    <xf numFmtId="3" fontId="15" fillId="0" borderId="27" xfId="0" applyNumberFormat="1" applyFont="1" applyBorder="1" applyAlignment="1">
      <alignment/>
    </xf>
    <xf numFmtId="3" fontId="15" fillId="0" borderId="17" xfId="0" applyNumberFormat="1" applyFont="1" applyBorder="1" applyAlignment="1">
      <alignment horizontal="center"/>
    </xf>
    <xf numFmtId="0" fontId="11" fillId="0" borderId="72" xfId="0" applyFont="1" applyBorder="1" applyAlignment="1">
      <alignment/>
    </xf>
    <xf numFmtId="0" fontId="14" fillId="0" borderId="70" xfId="0" applyFont="1" applyBorder="1" applyAlignment="1">
      <alignment horizontal="center"/>
    </xf>
    <xf numFmtId="188" fontId="40" fillId="0" borderId="70" xfId="36" applyNumberFormat="1" applyFont="1" applyBorder="1" applyAlignment="1">
      <alignment horizontal="center"/>
    </xf>
    <xf numFmtId="188" fontId="40" fillId="0" borderId="11" xfId="36" applyNumberFormat="1" applyFont="1" applyBorder="1" applyAlignment="1">
      <alignment horizontal="left"/>
    </xf>
    <xf numFmtId="0" fontId="118" fillId="0" borderId="19" xfId="0" applyFont="1" applyBorder="1" applyAlignment="1">
      <alignment/>
    </xf>
    <xf numFmtId="0" fontId="98" fillId="0" borderId="14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188" fontId="15" fillId="0" borderId="11" xfId="36" applyNumberFormat="1" applyFont="1" applyBorder="1" applyAlignment="1">
      <alignment horizontal="left"/>
    </xf>
    <xf numFmtId="3" fontId="8" fillId="0" borderId="13" xfId="0" applyNumberFormat="1" applyFont="1" applyBorder="1" applyAlignment="1">
      <alignment/>
    </xf>
    <xf numFmtId="0" fontId="8" fillId="0" borderId="40" xfId="0" applyFont="1" applyBorder="1" applyAlignment="1">
      <alignment horizontal="left"/>
    </xf>
    <xf numFmtId="188" fontId="15" fillId="0" borderId="20" xfId="36" applyNumberFormat="1" applyFont="1" applyBorder="1" applyAlignment="1">
      <alignment/>
    </xf>
    <xf numFmtId="0" fontId="14" fillId="0" borderId="20" xfId="36" applyNumberFormat="1" applyFont="1" applyBorder="1" applyAlignment="1">
      <alignment horizontal="center"/>
    </xf>
    <xf numFmtId="188" fontId="15" fillId="0" borderId="20" xfId="36" applyNumberFormat="1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98" fillId="0" borderId="33" xfId="0" applyFont="1" applyBorder="1" applyAlignment="1">
      <alignment/>
    </xf>
    <xf numFmtId="188" fontId="16" fillId="0" borderId="0" xfId="0" applyNumberFormat="1" applyFont="1" applyBorder="1" applyAlignment="1">
      <alignment horizontal="left"/>
    </xf>
    <xf numFmtId="188" fontId="15" fillId="0" borderId="17" xfId="0" applyNumberFormat="1" applyFont="1" applyBorder="1" applyAlignment="1">
      <alignment horizontal="left" shrinkToFit="1"/>
    </xf>
    <xf numFmtId="0" fontId="118" fillId="0" borderId="13" xfId="0" applyFont="1" applyBorder="1" applyAlignment="1">
      <alignment shrinkToFit="1"/>
    </xf>
    <xf numFmtId="0" fontId="118" fillId="0" borderId="13" xfId="0" applyFont="1" applyBorder="1" applyAlignment="1">
      <alignment/>
    </xf>
    <xf numFmtId="0" fontId="119" fillId="0" borderId="13" xfId="0" applyFont="1" applyBorder="1" applyAlignment="1">
      <alignment/>
    </xf>
    <xf numFmtId="0" fontId="121" fillId="0" borderId="11" xfId="0" applyFont="1" applyBorder="1" applyAlignment="1">
      <alignment horizontal="center"/>
    </xf>
    <xf numFmtId="0" fontId="120" fillId="0" borderId="13" xfId="0" applyFont="1" applyBorder="1" applyAlignment="1">
      <alignment horizontal="center"/>
    </xf>
    <xf numFmtId="3" fontId="118" fillId="33" borderId="11" xfId="0" applyNumberFormat="1" applyFont="1" applyFill="1" applyBorder="1" applyAlignment="1">
      <alignment horizontal="center"/>
    </xf>
    <xf numFmtId="0" fontId="119" fillId="0" borderId="11" xfId="0" applyFont="1" applyBorder="1" applyAlignment="1">
      <alignment/>
    </xf>
    <xf numFmtId="0" fontId="14" fillId="0" borderId="20" xfId="0" applyFont="1" applyBorder="1" applyAlignment="1">
      <alignment horizontal="center"/>
    </xf>
    <xf numFmtId="3" fontId="14" fillId="33" borderId="20" xfId="0" applyNumberFormat="1" applyFont="1" applyFill="1" applyBorder="1" applyAlignment="1">
      <alignment horizontal="center"/>
    </xf>
    <xf numFmtId="3" fontId="14" fillId="0" borderId="2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/>
    </xf>
    <xf numFmtId="188" fontId="15" fillId="33" borderId="0" xfId="0" applyNumberFormat="1" applyFont="1" applyFill="1" applyAlignment="1">
      <alignment/>
    </xf>
    <xf numFmtId="188" fontId="16" fillId="33" borderId="0" xfId="0" applyNumberFormat="1" applyFont="1" applyFill="1" applyAlignment="1">
      <alignment/>
    </xf>
    <xf numFmtId="0" fontId="11" fillId="0" borderId="13" xfId="0" applyFont="1" applyBorder="1" applyAlignment="1">
      <alignment shrinkToFit="1"/>
    </xf>
    <xf numFmtId="3" fontId="14" fillId="0" borderId="19" xfId="0" applyNumberFormat="1" applyFont="1" applyBorder="1" applyAlignment="1">
      <alignment/>
    </xf>
    <xf numFmtId="0" fontId="53" fillId="0" borderId="11" xfId="0" applyFont="1" applyBorder="1" applyAlignment="1">
      <alignment/>
    </xf>
    <xf numFmtId="188" fontId="14" fillId="0" borderId="19" xfId="36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 shrinkToFit="1"/>
    </xf>
    <xf numFmtId="3" fontId="13" fillId="0" borderId="17" xfId="0" applyNumberFormat="1" applyFont="1" applyBorder="1" applyAlignment="1">
      <alignment/>
    </xf>
    <xf numFmtId="188" fontId="36" fillId="0" borderId="17" xfId="36" applyNumberFormat="1" applyFont="1" applyBorder="1" applyAlignment="1">
      <alignment/>
    </xf>
    <xf numFmtId="0" fontId="13" fillId="0" borderId="10" xfId="36" applyNumberFormat="1" applyFont="1" applyBorder="1" applyAlignment="1">
      <alignment horizontal="center"/>
    </xf>
    <xf numFmtId="188" fontId="54" fillId="0" borderId="17" xfId="36" applyNumberFormat="1" applyFont="1" applyBorder="1" applyAlignment="1">
      <alignment/>
    </xf>
    <xf numFmtId="0" fontId="98" fillId="0" borderId="36" xfId="36" applyNumberFormat="1" applyFont="1" applyBorder="1" applyAlignment="1">
      <alignment horizontal="center"/>
    </xf>
    <xf numFmtId="0" fontId="98" fillId="0" borderId="37" xfId="0" applyFont="1" applyBorder="1" applyAlignment="1">
      <alignment horizontal="center"/>
    </xf>
    <xf numFmtId="0" fontId="12" fillId="0" borderId="20" xfId="0" applyFont="1" applyBorder="1" applyAlignment="1">
      <alignment/>
    </xf>
    <xf numFmtId="43" fontId="55" fillId="0" borderId="20" xfId="36" applyFont="1" applyBorder="1" applyAlignment="1">
      <alignment horizontal="right"/>
    </xf>
    <xf numFmtId="3" fontId="16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56" fillId="0" borderId="12" xfId="0" applyFont="1" applyBorder="1" applyAlignment="1" quotePrefix="1">
      <alignment horizontal="center"/>
    </xf>
    <xf numFmtId="0" fontId="56" fillId="0" borderId="0" xfId="0" applyFont="1" applyAlignment="1">
      <alignment horizontal="left"/>
    </xf>
    <xf numFmtId="0" fontId="56" fillId="0" borderId="18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1" xfId="0" applyFont="1" applyBorder="1" applyAlignment="1">
      <alignment/>
    </xf>
    <xf numFmtId="0" fontId="56" fillId="0" borderId="20" xfId="0" applyFont="1" applyBorder="1" applyAlignment="1">
      <alignment horizontal="center"/>
    </xf>
    <xf numFmtId="0" fontId="56" fillId="0" borderId="10" xfId="0" applyFont="1" applyBorder="1" applyAlignment="1" quotePrefix="1">
      <alignment horizontal="center"/>
    </xf>
    <xf numFmtId="0" fontId="56" fillId="0" borderId="10" xfId="0" applyFont="1" applyBorder="1" applyAlignment="1">
      <alignment/>
    </xf>
    <xf numFmtId="43" fontId="15" fillId="0" borderId="18" xfId="0" applyNumberFormat="1" applyFont="1" applyBorder="1" applyAlignment="1">
      <alignment/>
    </xf>
    <xf numFmtId="43" fontId="15" fillId="0" borderId="11" xfId="0" applyNumberFormat="1" applyFont="1" applyBorder="1" applyAlignment="1">
      <alignment/>
    </xf>
    <xf numFmtId="43" fontId="15" fillId="0" borderId="70" xfId="0" applyNumberFormat="1" applyFont="1" applyBorder="1" applyAlignment="1">
      <alignment/>
    </xf>
    <xf numFmtId="43" fontId="15" fillId="0" borderId="10" xfId="0" applyNumberFormat="1" applyFont="1" applyBorder="1" applyAlignment="1">
      <alignment/>
    </xf>
    <xf numFmtId="16" fontId="98" fillId="0" borderId="33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3" fontId="15" fillId="0" borderId="18" xfId="36" applyNumberFormat="1" applyFont="1" applyBorder="1" applyAlignment="1">
      <alignment horizontal="center"/>
    </xf>
    <xf numFmtId="3" fontId="14" fillId="33" borderId="11" xfId="0" applyNumberFormat="1" applyFont="1" applyFill="1" applyBorder="1" applyAlignment="1">
      <alignment horizontal="center"/>
    </xf>
    <xf numFmtId="0" fontId="29" fillId="0" borderId="11" xfId="0" applyFont="1" applyBorder="1" applyAlignment="1">
      <alignment/>
    </xf>
    <xf numFmtId="0" fontId="118" fillId="0" borderId="11" xfId="0" applyFont="1" applyBorder="1" applyAlignment="1">
      <alignment shrinkToFit="1"/>
    </xf>
    <xf numFmtId="0" fontId="118" fillId="0" borderId="11" xfId="0" applyFont="1" applyBorder="1" applyAlignment="1">
      <alignment/>
    </xf>
    <xf numFmtId="0" fontId="29" fillId="0" borderId="20" xfId="0" applyFont="1" applyBorder="1" applyAlignment="1">
      <alignment/>
    </xf>
    <xf numFmtId="0" fontId="118" fillId="0" borderId="20" xfId="0" applyFont="1" applyBorder="1" applyAlignment="1">
      <alignment shrinkToFit="1"/>
    </xf>
    <xf numFmtId="0" fontId="118" fillId="0" borderId="20" xfId="0" applyFont="1" applyBorder="1" applyAlignment="1">
      <alignment/>
    </xf>
    <xf numFmtId="0" fontId="119" fillId="0" borderId="20" xfId="0" applyFont="1" applyBorder="1" applyAlignment="1">
      <alignment/>
    </xf>
    <xf numFmtId="3" fontId="15" fillId="33" borderId="11" xfId="36" applyNumberFormat="1" applyFont="1" applyFill="1" applyBorder="1" applyAlignment="1">
      <alignment horizontal="center"/>
    </xf>
    <xf numFmtId="188" fontId="16" fillId="33" borderId="0" xfId="0" applyNumberFormat="1" applyFont="1" applyFill="1" applyAlignment="1">
      <alignment horizontal="left"/>
    </xf>
    <xf numFmtId="188" fontId="8" fillId="0" borderId="11" xfId="36" applyNumberFormat="1" applyFont="1" applyBorder="1" applyAlignment="1">
      <alignment horizontal="center"/>
    </xf>
    <xf numFmtId="188" fontId="8" fillId="0" borderId="55" xfId="36" applyNumberFormat="1" applyFont="1" applyBorder="1" applyAlignment="1">
      <alignment horizontal="center"/>
    </xf>
    <xf numFmtId="188" fontId="15" fillId="0" borderId="55" xfId="36" applyNumberFormat="1" applyFont="1" applyBorder="1" applyAlignment="1">
      <alignment horizontal="center"/>
    </xf>
    <xf numFmtId="188" fontId="8" fillId="0" borderId="83" xfId="36" applyNumberFormat="1" applyFont="1" applyBorder="1" applyAlignment="1">
      <alignment horizontal="center"/>
    </xf>
    <xf numFmtId="188" fontId="15" fillId="0" borderId="83" xfId="36" applyNumberFormat="1" applyFont="1" applyBorder="1" applyAlignment="1">
      <alignment horizontal="center"/>
    </xf>
    <xf numFmtId="0" fontId="58" fillId="0" borderId="0" xfId="0" applyFont="1" applyBorder="1" applyAlignment="1">
      <alignment/>
    </xf>
    <xf numFmtId="0" fontId="107" fillId="0" borderId="11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0" xfId="0" applyFont="1" applyAlignment="1">
      <alignment horizontal="center" vertical="top" wrapText="1"/>
    </xf>
    <xf numFmtId="188" fontId="16" fillId="0" borderId="18" xfId="0" applyNumberFormat="1" applyFont="1" applyBorder="1" applyAlignment="1">
      <alignment horizontal="center"/>
    </xf>
    <xf numFmtId="0" fontId="107" fillId="0" borderId="19" xfId="0" applyFont="1" applyBorder="1" applyAlignment="1">
      <alignment/>
    </xf>
    <xf numFmtId="0" fontId="99" fillId="0" borderId="19" xfId="0" applyFont="1" applyBorder="1" applyAlignment="1">
      <alignment/>
    </xf>
    <xf numFmtId="0" fontId="15" fillId="0" borderId="20" xfId="0" applyFont="1" applyBorder="1" applyAlignment="1">
      <alignment horizontal="center"/>
    </xf>
    <xf numFmtId="0" fontId="8" fillId="0" borderId="72" xfId="0" applyFont="1" applyBorder="1" applyAlignment="1">
      <alignment horizontal="right"/>
    </xf>
    <xf numFmtId="0" fontId="98" fillId="0" borderId="21" xfId="0" applyFont="1" applyBorder="1" applyAlignment="1">
      <alignment horizontal="right"/>
    </xf>
    <xf numFmtId="0" fontId="15" fillId="0" borderId="72" xfId="0" applyFont="1" applyBorder="1" applyAlignment="1">
      <alignment horizontal="center"/>
    </xf>
    <xf numFmtId="0" fontId="11" fillId="0" borderId="0" xfId="0" applyFont="1" applyAlignment="1">
      <alignment/>
    </xf>
    <xf numFmtId="0" fontId="5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29" fillId="0" borderId="71" xfId="0" applyFont="1" applyBorder="1" applyAlignment="1">
      <alignment vertical="center"/>
    </xf>
    <xf numFmtId="0" fontId="11" fillId="0" borderId="12" xfId="0" applyFont="1" applyBorder="1" applyAlignment="1">
      <alignment/>
    </xf>
    <xf numFmtId="0" fontId="11" fillId="0" borderId="82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82" xfId="0" applyFont="1" applyBorder="1" applyAlignment="1">
      <alignment/>
    </xf>
    <xf numFmtId="43" fontId="11" fillId="0" borderId="12" xfId="36" applyFont="1" applyBorder="1" applyAlignment="1">
      <alignment/>
    </xf>
    <xf numFmtId="43" fontId="11" fillId="0" borderId="0" xfId="36" applyFont="1" applyAlignment="1">
      <alignment/>
    </xf>
    <xf numFmtId="0" fontId="11" fillId="0" borderId="25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3" xfId="0" applyFont="1" applyBorder="1" applyAlignment="1">
      <alignment/>
    </xf>
    <xf numFmtId="43" fontId="11" fillId="0" borderId="25" xfId="36" applyFont="1" applyBorder="1" applyAlignment="1">
      <alignment/>
    </xf>
    <xf numFmtId="0" fontId="11" fillId="0" borderId="13" xfId="0" applyFont="1" applyBorder="1" applyAlignment="1">
      <alignment/>
    </xf>
    <xf numFmtId="43" fontId="11" fillId="0" borderId="19" xfId="36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40" xfId="0" applyFont="1" applyBorder="1" applyAlignment="1">
      <alignment/>
    </xf>
    <xf numFmtId="43" fontId="11" fillId="0" borderId="21" xfId="36" applyFont="1" applyBorder="1" applyAlignment="1">
      <alignment/>
    </xf>
    <xf numFmtId="0" fontId="12" fillId="0" borderId="12" xfId="0" applyFont="1" applyBorder="1" applyAlignment="1">
      <alignment horizontal="center"/>
    </xf>
    <xf numFmtId="43" fontId="12" fillId="0" borderId="12" xfId="0" applyNumberFormat="1" applyFont="1" applyBorder="1" applyAlignment="1">
      <alignment/>
    </xf>
    <xf numFmtId="0" fontId="12" fillId="0" borderId="82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17" xfId="0" applyFont="1" applyBorder="1" applyAlignment="1">
      <alignment/>
    </xf>
    <xf numFmtId="43" fontId="11" fillId="0" borderId="12" xfId="0" applyNumberFormat="1" applyFont="1" applyBorder="1" applyAlignment="1">
      <alignment/>
    </xf>
    <xf numFmtId="0" fontId="11" fillId="0" borderId="82" xfId="0" applyFont="1" applyBorder="1" applyAlignment="1">
      <alignment horizontal="left"/>
    </xf>
    <xf numFmtId="0" fontId="12" fillId="0" borderId="0" xfId="0" applyFont="1" applyAlignment="1">
      <alignment/>
    </xf>
    <xf numFmtId="0" fontId="122" fillId="0" borderId="0" xfId="0" applyFont="1" applyAlignment="1">
      <alignment/>
    </xf>
    <xf numFmtId="3" fontId="122" fillId="0" borderId="0" xfId="0" applyNumberFormat="1" applyFont="1" applyAlignment="1">
      <alignment/>
    </xf>
    <xf numFmtId="0" fontId="123" fillId="0" borderId="0" xfId="0" applyFont="1" applyAlignment="1">
      <alignment/>
    </xf>
    <xf numFmtId="188" fontId="111" fillId="0" borderId="36" xfId="36" applyNumberFormat="1" applyFont="1" applyBorder="1" applyAlignment="1">
      <alignment/>
    </xf>
    <xf numFmtId="0" fontId="57" fillId="0" borderId="0" xfId="0" applyFont="1" applyAlignment="1">
      <alignment horizontal="center"/>
    </xf>
    <xf numFmtId="3" fontId="27" fillId="0" borderId="0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/>
    </xf>
    <xf numFmtId="0" fontId="15" fillId="0" borderId="82" xfId="0" applyFont="1" applyBorder="1" applyAlignment="1">
      <alignment horizontal="center"/>
    </xf>
    <xf numFmtId="0" fontId="13" fillId="0" borderId="16" xfId="0" applyFont="1" applyBorder="1" applyAlignment="1">
      <alignment horizontal="center" shrinkToFit="1"/>
    </xf>
    <xf numFmtId="0" fontId="13" fillId="0" borderId="27" xfId="0" applyFont="1" applyBorder="1" applyAlignment="1">
      <alignment horizontal="center" shrinkToFit="1"/>
    </xf>
    <xf numFmtId="3" fontId="26" fillId="0" borderId="0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43" fontId="15" fillId="0" borderId="19" xfId="36" applyFont="1" applyBorder="1" applyAlignment="1">
      <alignment horizontal="center"/>
    </xf>
    <xf numFmtId="43" fontId="15" fillId="0" borderId="14" xfId="36" applyFont="1" applyBorder="1" applyAlignment="1">
      <alignment horizontal="center"/>
    </xf>
    <xf numFmtId="0" fontId="13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82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Font="1" applyAlignment="1">
      <alignment horizontal="left" vertical="top" shrinkToFit="1"/>
    </xf>
    <xf numFmtId="0" fontId="8" fillId="0" borderId="29" xfId="0" applyFont="1" applyBorder="1" applyAlignment="1">
      <alignment horizontal="center"/>
    </xf>
    <xf numFmtId="0" fontId="10" fillId="0" borderId="12" xfId="0" applyFont="1" applyBorder="1" applyAlignment="1">
      <alignment horizontal="center" shrinkToFit="1"/>
    </xf>
    <xf numFmtId="0" fontId="10" fillId="0" borderId="26" xfId="0" applyFont="1" applyBorder="1" applyAlignment="1">
      <alignment horizontal="center" shrinkToFit="1"/>
    </xf>
    <xf numFmtId="0" fontId="10" fillId="0" borderId="82" xfId="0" applyFont="1" applyBorder="1" applyAlignment="1">
      <alignment horizontal="center" shrinkToFit="1"/>
    </xf>
    <xf numFmtId="0" fontId="8" fillId="0" borderId="20" xfId="0" applyFont="1" applyBorder="1" applyAlignment="1">
      <alignment horizontal="left" shrinkToFit="1"/>
    </xf>
    <xf numFmtId="0" fontId="8" fillId="33" borderId="39" xfId="0" applyFont="1" applyFill="1" applyBorder="1" applyAlignment="1">
      <alignment horizontal="left" shrinkToFit="1"/>
    </xf>
    <xf numFmtId="0" fontId="8" fillId="33" borderId="37" xfId="0" applyFont="1" applyFill="1" applyBorder="1" applyAlignment="1">
      <alignment horizontal="left" shrinkToFit="1"/>
    </xf>
    <xf numFmtId="0" fontId="8" fillId="33" borderId="19" xfId="0" applyFont="1" applyFill="1" applyBorder="1" applyAlignment="1">
      <alignment horizontal="left" shrinkToFit="1"/>
    </xf>
    <xf numFmtId="0" fontId="8" fillId="33" borderId="13" xfId="0" applyFont="1" applyFill="1" applyBorder="1" applyAlignment="1">
      <alignment horizontal="left" shrinkToFit="1"/>
    </xf>
    <xf numFmtId="0" fontId="8" fillId="0" borderId="19" xfId="0" applyFont="1" applyBorder="1" applyAlignment="1">
      <alignment horizontal="left" shrinkToFit="1"/>
    </xf>
    <xf numFmtId="0" fontId="8" fillId="0" borderId="13" xfId="0" applyFont="1" applyBorder="1" applyAlignment="1">
      <alignment horizontal="left" shrinkToFit="1"/>
    </xf>
    <xf numFmtId="0" fontId="8" fillId="0" borderId="11" xfId="0" applyFont="1" applyBorder="1" applyAlignment="1">
      <alignment horizontal="left" shrinkToFit="1"/>
    </xf>
    <xf numFmtId="43" fontId="8" fillId="0" borderId="0" xfId="0" applyNumberFormat="1" applyFont="1" applyAlignment="1">
      <alignment horizontal="center"/>
    </xf>
    <xf numFmtId="0" fontId="15" fillId="0" borderId="35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98" fillId="0" borderId="19" xfId="0" applyFont="1" applyBorder="1" applyAlignment="1">
      <alignment horizontal="center"/>
    </xf>
    <xf numFmtId="0" fontId="98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0" borderId="19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5" fillId="0" borderId="12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82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13" fillId="0" borderId="12" xfId="0" applyFont="1" applyBorder="1" applyAlignment="1">
      <alignment horizontal="center" shrinkToFit="1"/>
    </xf>
    <xf numFmtId="0" fontId="13" fillId="0" borderId="26" xfId="0" applyFont="1" applyBorder="1" applyAlignment="1">
      <alignment horizontal="center" shrinkToFit="1"/>
    </xf>
    <xf numFmtId="0" fontId="8" fillId="33" borderId="12" xfId="0" applyFont="1" applyFill="1" applyBorder="1" applyAlignment="1">
      <alignment horizontal="center" shrinkToFit="1"/>
    </xf>
    <xf numFmtId="0" fontId="8" fillId="33" borderId="26" xfId="0" applyFont="1" applyFill="1" applyBorder="1" applyAlignment="1">
      <alignment horizontal="center" shrinkToFit="1"/>
    </xf>
    <xf numFmtId="0" fontId="8" fillId="33" borderId="82" xfId="0" applyFont="1" applyFill="1" applyBorder="1" applyAlignment="1">
      <alignment horizontal="center" shrinkToFit="1"/>
    </xf>
    <xf numFmtId="0" fontId="15" fillId="33" borderId="12" xfId="0" applyFont="1" applyFill="1" applyBorder="1" applyAlignment="1">
      <alignment horizontal="center" shrinkToFit="1"/>
    </xf>
    <xf numFmtId="0" fontId="15" fillId="33" borderId="26" xfId="0" applyFont="1" applyFill="1" applyBorder="1" applyAlignment="1">
      <alignment horizontal="center" shrinkToFit="1"/>
    </xf>
    <xf numFmtId="0" fontId="15" fillId="33" borderId="82" xfId="0" applyFont="1" applyFill="1" applyBorder="1" applyAlignment="1">
      <alignment horizontal="center" shrinkToFit="1"/>
    </xf>
    <xf numFmtId="43" fontId="8" fillId="0" borderId="0" xfId="36" applyFont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 shrinkToFit="1"/>
    </xf>
    <xf numFmtId="0" fontId="8" fillId="0" borderId="26" xfId="0" applyFont="1" applyBorder="1" applyAlignment="1">
      <alignment horizontal="center" shrinkToFit="1"/>
    </xf>
    <xf numFmtId="0" fontId="8" fillId="0" borderId="82" xfId="0" applyFont="1" applyBorder="1" applyAlignment="1">
      <alignment horizontal="center" shrinkToFit="1"/>
    </xf>
    <xf numFmtId="0" fontId="8" fillId="0" borderId="34" xfId="0" applyFont="1" applyBorder="1" applyAlignment="1">
      <alignment horizontal="center"/>
    </xf>
    <xf numFmtId="0" fontId="8" fillId="0" borderId="15" xfId="0" applyFont="1" applyBorder="1" applyAlignment="1">
      <alignment horizontal="center" shrinkToFit="1"/>
    </xf>
    <xf numFmtId="0" fontId="8" fillId="0" borderId="40" xfId="0" applyFont="1" applyBorder="1" applyAlignment="1">
      <alignment horizontal="center" shrinkToFit="1"/>
    </xf>
    <xf numFmtId="0" fontId="15" fillId="0" borderId="34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3" fillId="0" borderId="35" xfId="0" applyFont="1" applyBorder="1" applyAlignment="1">
      <alignment horizontal="center" shrinkToFit="1"/>
    </xf>
    <xf numFmtId="0" fontId="8" fillId="0" borderId="14" xfId="0" applyFont="1" applyBorder="1" applyAlignment="1">
      <alignment horizontal="left" shrinkToFit="1"/>
    </xf>
    <xf numFmtId="0" fontId="8" fillId="0" borderId="13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82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98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8" fillId="0" borderId="30" xfId="0" applyFont="1" applyBorder="1" applyAlignment="1">
      <alignment horizontal="center" vertical="center"/>
    </xf>
    <xf numFmtId="0" fontId="98" fillId="0" borderId="34" xfId="0" applyFont="1" applyBorder="1" applyAlignment="1">
      <alignment horizontal="center" vertical="center"/>
    </xf>
    <xf numFmtId="0" fontId="101" fillId="0" borderId="22" xfId="0" applyFont="1" applyBorder="1" applyAlignment="1">
      <alignment horizontal="center" vertical="center"/>
    </xf>
    <xf numFmtId="0" fontId="98" fillId="0" borderId="12" xfId="0" applyFont="1" applyBorder="1" applyAlignment="1">
      <alignment horizontal="center"/>
    </xf>
    <xf numFmtId="0" fontId="98" fillId="0" borderId="26" xfId="0" applyFont="1" applyBorder="1" applyAlignment="1">
      <alignment horizontal="center"/>
    </xf>
    <xf numFmtId="0" fontId="98" fillId="0" borderId="82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8" fillId="33" borderId="19" xfId="0" applyFont="1" applyFill="1" applyBorder="1" applyAlignment="1">
      <alignment horizontal="center"/>
    </xf>
    <xf numFmtId="0" fontId="98" fillId="33" borderId="14" xfId="0" applyFont="1" applyFill="1" applyBorder="1" applyAlignment="1">
      <alignment horizontal="center"/>
    </xf>
    <xf numFmtId="0" fontId="106" fillId="0" borderId="19" xfId="0" applyFont="1" applyBorder="1" applyAlignment="1">
      <alignment horizontal="center"/>
    </xf>
    <xf numFmtId="0" fontId="106" fillId="0" borderId="14" xfId="0" applyFont="1" applyBorder="1" applyAlignment="1">
      <alignment horizontal="center"/>
    </xf>
    <xf numFmtId="0" fontId="98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shrinkToFit="1"/>
    </xf>
    <xf numFmtId="0" fontId="4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/>
    </xf>
    <xf numFmtId="0" fontId="55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205</xdr:row>
      <xdr:rowOff>161925</xdr:rowOff>
    </xdr:from>
    <xdr:to>
      <xdr:col>8</xdr:col>
      <xdr:colOff>161925</xdr:colOff>
      <xdr:row>209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95475" y="55940325"/>
          <a:ext cx="4505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6000" b="0" i="0" u="none" baseline="0">
              <a:solidFill>
                <a:srgbClr val="000000"/>
              </a:solidFill>
            </a:rPr>
            <a:t>กลยุทธ์ที่ 1
</a:t>
          </a:r>
        </a:p>
      </xdr:txBody>
    </xdr:sp>
    <xdr:clientData/>
  </xdr:twoCellAnchor>
  <xdr:twoCellAnchor>
    <xdr:from>
      <xdr:col>3</xdr:col>
      <xdr:colOff>533400</xdr:colOff>
      <xdr:row>221</xdr:row>
      <xdr:rowOff>38100</xdr:rowOff>
    </xdr:from>
    <xdr:to>
      <xdr:col>8</xdr:col>
      <xdr:colOff>200025</xdr:colOff>
      <xdr:row>225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09825" y="61512450"/>
          <a:ext cx="40290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6000" b="0" i="0" u="none" baseline="0">
              <a:solidFill>
                <a:srgbClr val="000000"/>
              </a:solidFill>
            </a:rPr>
            <a:t>กลยุทธ์ที่ 2
</a:t>
          </a:r>
        </a:p>
      </xdr:txBody>
    </xdr:sp>
    <xdr:clientData/>
  </xdr:twoCellAnchor>
  <xdr:twoCellAnchor>
    <xdr:from>
      <xdr:col>3</xdr:col>
      <xdr:colOff>533400</xdr:colOff>
      <xdr:row>235</xdr:row>
      <xdr:rowOff>38100</xdr:rowOff>
    </xdr:from>
    <xdr:to>
      <xdr:col>8</xdr:col>
      <xdr:colOff>200025</xdr:colOff>
      <xdr:row>240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409825" y="66370200"/>
          <a:ext cx="402907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6000" b="0" i="0" u="none" baseline="0">
              <a:solidFill>
                <a:srgbClr val="000000"/>
              </a:solidFill>
            </a:rPr>
            <a:t>กลยุทธ์ที่ 3
</a:t>
          </a:r>
        </a:p>
      </xdr:txBody>
    </xdr:sp>
    <xdr:clientData/>
  </xdr:twoCellAnchor>
  <xdr:twoCellAnchor>
    <xdr:from>
      <xdr:col>3</xdr:col>
      <xdr:colOff>533400</xdr:colOff>
      <xdr:row>248</xdr:row>
      <xdr:rowOff>57150</xdr:rowOff>
    </xdr:from>
    <xdr:to>
      <xdr:col>8</xdr:col>
      <xdr:colOff>200025</xdr:colOff>
      <xdr:row>253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409825" y="71066025"/>
          <a:ext cx="4029075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6000" b="0" i="0" u="none" baseline="0">
              <a:solidFill>
                <a:srgbClr val="000000"/>
              </a:solidFill>
            </a:rPr>
            <a:t>กลยุทธ์ที่ 4
</a:t>
          </a:r>
        </a:p>
      </xdr:txBody>
    </xdr:sp>
    <xdr:clientData/>
  </xdr:twoCellAnchor>
  <xdr:twoCellAnchor>
    <xdr:from>
      <xdr:col>3</xdr:col>
      <xdr:colOff>533400</xdr:colOff>
      <xdr:row>263</xdr:row>
      <xdr:rowOff>38100</xdr:rowOff>
    </xdr:from>
    <xdr:to>
      <xdr:col>8</xdr:col>
      <xdr:colOff>200025</xdr:colOff>
      <xdr:row>268</xdr:row>
      <xdr:rowOff>104775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409825" y="76790550"/>
          <a:ext cx="4029075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6000" b="0" i="0" u="none" baseline="0">
              <a:solidFill>
                <a:srgbClr val="000000"/>
              </a:solidFill>
            </a:rPr>
            <a:t>กลยุทธ์ที่ 5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1</xdr:row>
      <xdr:rowOff>0</xdr:rowOff>
    </xdr:from>
    <xdr:to>
      <xdr:col>12</xdr:col>
      <xdr:colOff>152400</xdr:colOff>
      <xdr:row>1</xdr:row>
      <xdr:rowOff>0</xdr:rowOff>
    </xdr:to>
    <xdr:sp>
      <xdr:nvSpPr>
        <xdr:cNvPr id="1" name="Line 42"/>
        <xdr:cNvSpPr>
          <a:spLocks/>
        </xdr:cNvSpPr>
      </xdr:nvSpPr>
      <xdr:spPr>
        <a:xfrm>
          <a:off x="974407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</xdr:row>
      <xdr:rowOff>0</xdr:rowOff>
    </xdr:from>
    <xdr:to>
      <xdr:col>12</xdr:col>
      <xdr:colOff>152400</xdr:colOff>
      <xdr:row>1</xdr:row>
      <xdr:rowOff>0</xdr:rowOff>
    </xdr:to>
    <xdr:sp>
      <xdr:nvSpPr>
        <xdr:cNvPr id="2" name="Line 49"/>
        <xdr:cNvSpPr>
          <a:spLocks/>
        </xdr:cNvSpPr>
      </xdr:nvSpPr>
      <xdr:spPr>
        <a:xfrm>
          <a:off x="974407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</xdr:row>
      <xdr:rowOff>0</xdr:rowOff>
    </xdr:from>
    <xdr:to>
      <xdr:col>12</xdr:col>
      <xdr:colOff>152400</xdr:colOff>
      <xdr:row>1</xdr:row>
      <xdr:rowOff>0</xdr:rowOff>
    </xdr:to>
    <xdr:sp>
      <xdr:nvSpPr>
        <xdr:cNvPr id="3" name="Line 51"/>
        <xdr:cNvSpPr>
          <a:spLocks/>
        </xdr:cNvSpPr>
      </xdr:nvSpPr>
      <xdr:spPr>
        <a:xfrm>
          <a:off x="974407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2.75"/>
  <cols>
    <col min="1" max="1" width="8.140625" style="415" customWidth="1"/>
    <col min="2" max="2" width="23.140625" style="415" customWidth="1"/>
    <col min="3" max="3" width="10.140625" style="415" customWidth="1"/>
    <col min="4" max="4" width="10.8515625" style="415" customWidth="1"/>
    <col min="5" max="5" width="20.28125" style="415" customWidth="1"/>
    <col min="6" max="6" width="17.00390625" style="415" customWidth="1"/>
    <col min="7" max="7" width="6.140625" style="415" customWidth="1"/>
    <col min="8" max="16384" width="9.140625" style="415" customWidth="1"/>
  </cols>
  <sheetData>
    <row r="1" spans="1:7" ht="31.5">
      <c r="A1" s="1095"/>
      <c r="B1" s="1171" t="s">
        <v>414</v>
      </c>
      <c r="C1" s="1171"/>
      <c r="D1" s="1171"/>
      <c r="E1" s="1171"/>
      <c r="F1" s="1171"/>
      <c r="G1" s="1095"/>
    </row>
    <row r="2" spans="1:7" ht="20.25">
      <c r="A2" s="1166" t="s">
        <v>408</v>
      </c>
      <c r="B2" s="1141"/>
      <c r="C2" s="1138"/>
      <c r="D2" s="1138"/>
      <c r="E2" s="1138"/>
      <c r="F2" s="1138"/>
      <c r="G2" s="1138"/>
    </row>
    <row r="3" spans="1:7" ht="30">
      <c r="A3" s="1096" t="s">
        <v>409</v>
      </c>
      <c r="B3" s="1144" t="s">
        <v>401</v>
      </c>
      <c r="C3" s="1145"/>
      <c r="D3" s="1146"/>
      <c r="E3" s="1147"/>
      <c r="F3" s="1148">
        <v>4689320</v>
      </c>
      <c r="G3" s="1147" t="s">
        <v>385</v>
      </c>
    </row>
    <row r="4" spans="1:7" ht="30">
      <c r="A4" s="1097" t="s">
        <v>412</v>
      </c>
      <c r="B4" s="82"/>
      <c r="C4" s="82"/>
      <c r="D4" s="1149"/>
      <c r="E4" s="82"/>
      <c r="F4" s="1138"/>
      <c r="G4" s="1138"/>
    </row>
    <row r="5" spans="1:7" ht="30">
      <c r="A5" s="1098">
        <v>1</v>
      </c>
      <c r="B5" s="1150" t="s">
        <v>405</v>
      </c>
      <c r="C5" s="1151"/>
      <c r="D5" s="1151"/>
      <c r="E5" s="1152"/>
      <c r="F5" s="1153">
        <v>1000000</v>
      </c>
      <c r="G5" s="1152" t="s">
        <v>385</v>
      </c>
    </row>
    <row r="6" spans="1:7" ht="30">
      <c r="A6" s="1099"/>
      <c r="B6" s="135" t="s">
        <v>402</v>
      </c>
      <c r="C6" s="1154"/>
      <c r="D6" s="1154"/>
      <c r="E6" s="416"/>
      <c r="F6" s="1155">
        <v>536000</v>
      </c>
      <c r="G6" s="416" t="s">
        <v>385</v>
      </c>
    </row>
    <row r="7" spans="1:7" ht="30">
      <c r="A7" s="1099">
        <v>2</v>
      </c>
      <c r="B7" s="135" t="s">
        <v>406</v>
      </c>
      <c r="C7" s="416"/>
      <c r="D7" s="1154"/>
      <c r="E7" s="416"/>
      <c r="F7" s="1155">
        <v>1005000</v>
      </c>
      <c r="G7" s="416" t="s">
        <v>385</v>
      </c>
    </row>
    <row r="8" spans="1:7" ht="30">
      <c r="A8" s="1100"/>
      <c r="B8" s="135" t="s">
        <v>403</v>
      </c>
      <c r="C8" s="416"/>
      <c r="D8" s="1154"/>
      <c r="E8" s="416"/>
      <c r="F8" s="1155">
        <v>300000</v>
      </c>
      <c r="G8" s="416" t="s">
        <v>385</v>
      </c>
    </row>
    <row r="9" spans="1:7" ht="30">
      <c r="A9" s="1099"/>
      <c r="B9" s="135" t="s">
        <v>404</v>
      </c>
      <c r="C9" s="416"/>
      <c r="D9" s="1154"/>
      <c r="E9" s="416"/>
      <c r="F9" s="1155">
        <v>500000</v>
      </c>
      <c r="G9" s="416" t="s">
        <v>385</v>
      </c>
    </row>
    <row r="10" spans="1:7" ht="30">
      <c r="A10" s="1099">
        <v>3</v>
      </c>
      <c r="B10" s="215" t="s">
        <v>407</v>
      </c>
      <c r="C10" s="1156"/>
      <c r="D10" s="1156"/>
      <c r="E10" s="1157"/>
      <c r="F10" s="1158">
        <v>1348320</v>
      </c>
      <c r="G10" s="1157" t="s">
        <v>385</v>
      </c>
    </row>
    <row r="11" spans="1:7" ht="30">
      <c r="A11" s="1101"/>
      <c r="B11" s="1159" t="s">
        <v>413</v>
      </c>
      <c r="C11" s="1146"/>
      <c r="D11" s="1146"/>
      <c r="E11" s="1147"/>
      <c r="F11" s="1160">
        <f>SUM(F5:F10)</f>
        <v>4689320</v>
      </c>
      <c r="G11" s="1161" t="s">
        <v>385</v>
      </c>
    </row>
    <row r="12" spans="1:7" ht="30">
      <c r="A12" s="1102" t="s">
        <v>410</v>
      </c>
      <c r="B12" s="1162" t="s">
        <v>411</v>
      </c>
      <c r="C12" s="1146"/>
      <c r="D12" s="1146"/>
      <c r="E12" s="1147"/>
      <c r="F12" s="1148">
        <v>2000000</v>
      </c>
      <c r="G12" s="1147" t="s">
        <v>385</v>
      </c>
    </row>
    <row r="13" spans="1:7" ht="30">
      <c r="A13" s="1102" t="s">
        <v>656</v>
      </c>
      <c r="B13" s="1146" t="s">
        <v>657</v>
      </c>
      <c r="C13" s="1138"/>
      <c r="D13" s="1138"/>
      <c r="E13" s="1138"/>
      <c r="F13" s="1148">
        <v>1000000</v>
      </c>
      <c r="G13" s="1147" t="s">
        <v>385</v>
      </c>
    </row>
    <row r="14" spans="1:7" ht="30">
      <c r="A14" s="1103"/>
      <c r="B14" s="1163" t="s">
        <v>658</v>
      </c>
      <c r="C14" s="1147"/>
      <c r="D14" s="1146"/>
      <c r="E14" s="1147"/>
      <c r="F14" s="1164">
        <f>F3+F12+F13</f>
        <v>7689320</v>
      </c>
      <c r="G14" s="1165" t="s">
        <v>385</v>
      </c>
    </row>
    <row r="21" spans="10:20" ht="20.25">
      <c r="J21"/>
      <c r="K21" s="419"/>
      <c r="L21" s="420"/>
      <c r="M21" s="421"/>
      <c r="N21" s="422"/>
      <c r="O21" s="422"/>
      <c r="P21" s="422"/>
      <c r="Q21" s="422"/>
      <c r="R21" s="422"/>
      <c r="S21" s="422"/>
      <c r="T21" s="423"/>
    </row>
    <row r="22" spans="10:20" ht="20.25">
      <c r="J22"/>
      <c r="K22" s="419"/>
      <c r="L22" s="420"/>
      <c r="M22" s="421"/>
      <c r="N22" s="422"/>
      <c r="O22" s="422"/>
      <c r="P22" s="422"/>
      <c r="Q22" s="422"/>
      <c r="R22" s="422"/>
      <c r="S22" s="422"/>
      <c r="T22" s="423"/>
    </row>
    <row r="23" spans="10:20" ht="20.25">
      <c r="J23"/>
      <c r="K23" s="417"/>
      <c r="L23" s="420"/>
      <c r="M23" s="421"/>
      <c r="N23" s="422"/>
      <c r="O23" s="422"/>
      <c r="P23" s="422"/>
      <c r="Q23" s="422"/>
      <c r="R23" s="422"/>
      <c r="S23" s="422"/>
      <c r="T23" s="423"/>
    </row>
    <row r="24" spans="10:20" ht="20.25">
      <c r="J24"/>
      <c r="K24" s="419"/>
      <c r="L24" s="420"/>
      <c r="M24" s="424"/>
      <c r="N24" s="417"/>
      <c r="O24" s="425"/>
      <c r="P24" s="424"/>
      <c r="Q24" s="422"/>
      <c r="R24" s="422"/>
      <c r="S24" s="422"/>
      <c r="T24" s="423"/>
    </row>
    <row r="25" spans="10:20" ht="20.25">
      <c r="J25"/>
      <c r="K25" s="417"/>
      <c r="L25" s="426"/>
      <c r="M25" s="427"/>
      <c r="N25" s="427"/>
      <c r="O25" s="417"/>
      <c r="P25" s="417"/>
      <c r="Q25" s="417"/>
      <c r="R25" s="417"/>
      <c r="S25" s="417"/>
      <c r="T25" s="417"/>
    </row>
  </sheetData>
  <sheetProtection/>
  <mergeCells count="1">
    <mergeCell ref="B1:F1"/>
  </mergeCells>
  <printOptions horizontalCentered="1"/>
  <pageMargins left="0.5118110236220472" right="0.31496062992125984" top="0.5511811023622047" bottom="0.35433070866141736" header="0.31496062992125984" footer="0.31496062992125984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1"/>
  <sheetViews>
    <sheetView zoomScale="118" zoomScaleNormal="118" zoomScalePageLayoutView="0" workbookViewId="0" topLeftCell="A20">
      <selection activeCell="G38" sqref="G38"/>
    </sheetView>
  </sheetViews>
  <sheetFormatPr defaultColWidth="9.140625" defaultRowHeight="12.75"/>
  <cols>
    <col min="1" max="1" width="4.140625" style="394" customWidth="1"/>
    <col min="2" max="2" width="9.140625" style="394" customWidth="1"/>
    <col min="3" max="3" width="41.8515625" style="394" customWidth="1"/>
    <col min="4" max="4" width="9.57421875" style="394" customWidth="1"/>
    <col min="5" max="5" width="9.8515625" style="394" customWidth="1"/>
    <col min="6" max="6" width="11.421875" style="394" customWidth="1"/>
    <col min="7" max="7" width="9.140625" style="394" customWidth="1"/>
    <col min="8" max="8" width="9.00390625" style="394" customWidth="1"/>
    <col min="9" max="9" width="11.28125" style="394" customWidth="1"/>
    <col min="10" max="10" width="10.28125" style="394" customWidth="1"/>
    <col min="11" max="11" width="12.57421875" style="394" customWidth="1"/>
    <col min="12" max="12" width="11.421875" style="394" bestFit="1" customWidth="1"/>
    <col min="13" max="13" width="10.8515625" style="394" bestFit="1" customWidth="1"/>
    <col min="14" max="16384" width="9.140625" style="394" customWidth="1"/>
  </cols>
  <sheetData>
    <row r="1" ht="20.25" customHeight="1">
      <c r="A1" s="394" t="s">
        <v>730</v>
      </c>
    </row>
    <row r="2" spans="1:11" ht="20.25" customHeight="1">
      <c r="A2" s="1278" t="s">
        <v>370</v>
      </c>
      <c r="B2" s="1280" t="s">
        <v>672</v>
      </c>
      <c r="C2" s="1281"/>
      <c r="D2" s="1278" t="s">
        <v>497</v>
      </c>
      <c r="E2" s="484" t="s">
        <v>0</v>
      </c>
      <c r="F2" s="1283" t="s">
        <v>1</v>
      </c>
      <c r="G2" s="1284"/>
      <c r="H2" s="1284"/>
      <c r="I2" s="1285"/>
      <c r="J2" s="1282" t="s">
        <v>2</v>
      </c>
      <c r="K2" s="851" t="s">
        <v>671</v>
      </c>
    </row>
    <row r="3" spans="1:11" ht="20.25" customHeight="1">
      <c r="A3" s="1206"/>
      <c r="B3" s="1286"/>
      <c r="C3" s="1287"/>
      <c r="D3" s="1206"/>
      <c r="E3" s="400" t="s">
        <v>498</v>
      </c>
      <c r="F3" s="858" t="s">
        <v>495</v>
      </c>
      <c r="G3" s="858" t="s">
        <v>496</v>
      </c>
      <c r="H3" s="858" t="s">
        <v>665</v>
      </c>
      <c r="I3" s="858" t="s">
        <v>40</v>
      </c>
      <c r="J3" s="1206"/>
      <c r="K3" s="852" t="s">
        <v>679</v>
      </c>
    </row>
    <row r="4" spans="1:12" ht="20.25" customHeight="1">
      <c r="A4" s="108">
        <v>1</v>
      </c>
      <c r="B4" s="895" t="s">
        <v>731</v>
      </c>
      <c r="C4" s="896"/>
      <c r="D4" s="900" t="s">
        <v>745</v>
      </c>
      <c r="E4" s="912" t="s">
        <v>479</v>
      </c>
      <c r="F4" s="973">
        <v>0</v>
      </c>
      <c r="G4" s="918">
        <v>0</v>
      </c>
      <c r="H4" s="918">
        <v>0</v>
      </c>
      <c r="I4" s="974">
        <f>F4+G4+H4</f>
        <v>0</v>
      </c>
      <c r="J4" s="495" t="s">
        <v>84</v>
      </c>
      <c r="K4" s="108" t="s">
        <v>771</v>
      </c>
      <c r="L4" s="401"/>
    </row>
    <row r="5" spans="1:12" ht="20.25" customHeight="1">
      <c r="A5" s="111"/>
      <c r="B5" s="978" t="s">
        <v>741</v>
      </c>
      <c r="C5" s="898"/>
      <c r="D5" s="719"/>
      <c r="E5" s="237"/>
      <c r="F5" s="975"/>
      <c r="G5" s="919"/>
      <c r="H5" s="919"/>
      <c r="I5" s="937"/>
      <c r="J5" s="233"/>
      <c r="K5" s="109"/>
      <c r="L5" s="401"/>
    </row>
    <row r="6" spans="1:12" ht="20.25" customHeight="1">
      <c r="A6" s="111">
        <v>2</v>
      </c>
      <c r="B6" s="897" t="s">
        <v>732</v>
      </c>
      <c r="C6" s="898"/>
      <c r="D6" s="901" t="s">
        <v>746</v>
      </c>
      <c r="E6" s="237" t="s">
        <v>479</v>
      </c>
      <c r="F6" s="975">
        <v>0</v>
      </c>
      <c r="G6" s="919">
        <v>0</v>
      </c>
      <c r="H6" s="919">
        <v>0</v>
      </c>
      <c r="I6" s="937">
        <f>F6+G6+H6</f>
        <v>0</v>
      </c>
      <c r="J6" s="233" t="s">
        <v>84</v>
      </c>
      <c r="K6" s="111" t="s">
        <v>771</v>
      </c>
      <c r="L6" s="401"/>
    </row>
    <row r="7" spans="1:12" ht="20.25" customHeight="1">
      <c r="A7" s="111"/>
      <c r="B7" s="978" t="s">
        <v>741</v>
      </c>
      <c r="C7" s="898"/>
      <c r="D7" s="901"/>
      <c r="E7" s="557"/>
      <c r="F7" s="970"/>
      <c r="G7" s="919"/>
      <c r="H7" s="969"/>
      <c r="I7" s="938"/>
      <c r="J7" s="233"/>
      <c r="K7" s="109"/>
      <c r="L7" s="401"/>
    </row>
    <row r="8" spans="1:12" ht="20.25" customHeight="1">
      <c r="A8" s="111">
        <v>3</v>
      </c>
      <c r="B8" s="897" t="s">
        <v>758</v>
      </c>
      <c r="C8" s="898"/>
      <c r="D8" s="625"/>
      <c r="E8" s="557"/>
      <c r="F8" s="970">
        <v>0</v>
      </c>
      <c r="G8" s="919">
        <v>0</v>
      </c>
      <c r="H8" s="969">
        <v>0</v>
      </c>
      <c r="I8" s="938">
        <f>F8+G8+H8</f>
        <v>0</v>
      </c>
      <c r="J8" s="233" t="s">
        <v>393</v>
      </c>
      <c r="K8" s="111" t="s">
        <v>771</v>
      </c>
      <c r="L8" s="401"/>
    </row>
    <row r="9" spans="1:12" ht="20.25" customHeight="1">
      <c r="A9" s="111"/>
      <c r="B9" s="978" t="s">
        <v>741</v>
      </c>
      <c r="C9" s="898"/>
      <c r="D9" s="625"/>
      <c r="E9" s="557"/>
      <c r="F9" s="970"/>
      <c r="G9" s="919"/>
      <c r="H9" s="969"/>
      <c r="I9" s="938"/>
      <c r="J9" s="233"/>
      <c r="K9" s="109"/>
      <c r="L9" s="401"/>
    </row>
    <row r="10" spans="1:12" ht="20.25" customHeight="1">
      <c r="A10" s="111">
        <v>4</v>
      </c>
      <c r="B10" s="584" t="s">
        <v>727</v>
      </c>
      <c r="C10" s="784"/>
      <c r="D10" s="571" t="s">
        <v>750</v>
      </c>
      <c r="E10" s="913" t="s">
        <v>300</v>
      </c>
      <c r="F10" s="970">
        <v>0</v>
      </c>
      <c r="G10" s="919">
        <v>0</v>
      </c>
      <c r="H10" s="969">
        <v>0</v>
      </c>
      <c r="I10" s="938">
        <f>F10+G10+H10</f>
        <v>0</v>
      </c>
      <c r="J10" s="233" t="s">
        <v>431</v>
      </c>
      <c r="K10" s="111" t="s">
        <v>771</v>
      </c>
      <c r="L10" s="401"/>
    </row>
    <row r="11" spans="1:12" ht="20.25" customHeight="1">
      <c r="A11" s="111"/>
      <c r="B11" s="584" t="s">
        <v>428</v>
      </c>
      <c r="C11" s="784"/>
      <c r="D11" s="571" t="s">
        <v>751</v>
      </c>
      <c r="E11" s="903"/>
      <c r="F11" s="970"/>
      <c r="G11" s="971"/>
      <c r="H11" s="969"/>
      <c r="I11" s="938"/>
      <c r="J11" s="233"/>
      <c r="K11" s="109"/>
      <c r="L11" s="401"/>
    </row>
    <row r="12" spans="1:12" ht="20.25" customHeight="1">
      <c r="A12" s="111"/>
      <c r="B12" s="978" t="s">
        <v>742</v>
      </c>
      <c r="C12" s="784"/>
      <c r="D12" s="859"/>
      <c r="E12" s="571"/>
      <c r="F12" s="970"/>
      <c r="G12" s="971"/>
      <c r="H12" s="969"/>
      <c r="I12" s="938"/>
      <c r="J12" s="233"/>
      <c r="K12" s="109"/>
      <c r="L12" s="401"/>
    </row>
    <row r="13" spans="1:12" ht="20.25" customHeight="1">
      <c r="A13" s="111">
        <v>5</v>
      </c>
      <c r="B13" s="584" t="s">
        <v>733</v>
      </c>
      <c r="C13" s="898"/>
      <c r="D13" s="860" t="s">
        <v>526</v>
      </c>
      <c r="E13" s="599" t="s">
        <v>331</v>
      </c>
      <c r="F13" s="975">
        <v>0</v>
      </c>
      <c r="G13" s="919">
        <v>0</v>
      </c>
      <c r="H13" s="919">
        <v>0</v>
      </c>
      <c r="I13" s="937">
        <f>F13+G13+H13</f>
        <v>0</v>
      </c>
      <c r="J13" s="111" t="s">
        <v>88</v>
      </c>
      <c r="K13" s="111" t="s">
        <v>771</v>
      </c>
      <c r="L13" s="401"/>
    </row>
    <row r="14" spans="1:12" ht="20.25" customHeight="1">
      <c r="A14" s="111"/>
      <c r="B14" s="584" t="s">
        <v>743</v>
      </c>
      <c r="C14" s="898"/>
      <c r="D14" s="860"/>
      <c r="E14" s="623"/>
      <c r="F14" s="975"/>
      <c r="G14" s="878"/>
      <c r="H14" s="919"/>
      <c r="I14" s="937"/>
      <c r="J14" s="111"/>
      <c r="K14" s="109"/>
      <c r="L14" s="401"/>
    </row>
    <row r="15" spans="1:12" ht="20.25" customHeight="1">
      <c r="A15" s="111"/>
      <c r="B15" s="897" t="s">
        <v>744</v>
      </c>
      <c r="C15" s="898"/>
      <c r="D15" s="55"/>
      <c r="E15" s="54"/>
      <c r="F15" s="975"/>
      <c r="G15" s="919"/>
      <c r="H15" s="919"/>
      <c r="I15" s="937"/>
      <c r="J15" s="233"/>
      <c r="K15" s="109"/>
      <c r="L15" s="105"/>
    </row>
    <row r="16" spans="1:12" ht="20.25" customHeight="1">
      <c r="A16" s="111"/>
      <c r="B16" s="978" t="s">
        <v>741</v>
      </c>
      <c r="C16" s="898"/>
      <c r="D16" s="55"/>
      <c r="E16" s="54"/>
      <c r="F16" s="975"/>
      <c r="G16" s="919"/>
      <c r="H16" s="919"/>
      <c r="I16" s="937"/>
      <c r="J16" s="233"/>
      <c r="K16" s="109"/>
      <c r="L16" s="105"/>
    </row>
    <row r="17" spans="1:12" ht="20.25" customHeight="1">
      <c r="A17" s="491">
        <v>6</v>
      </c>
      <c r="B17" s="584" t="s">
        <v>734</v>
      </c>
      <c r="C17" s="898"/>
      <c r="D17" s="860" t="s">
        <v>693</v>
      </c>
      <c r="E17" s="599" t="s">
        <v>331</v>
      </c>
      <c r="F17" s="975">
        <v>0</v>
      </c>
      <c r="G17" s="919">
        <v>0</v>
      </c>
      <c r="H17" s="919">
        <v>0</v>
      </c>
      <c r="I17" s="937">
        <f>F17+G17+H17</f>
        <v>0</v>
      </c>
      <c r="J17" s="111" t="s">
        <v>87</v>
      </c>
      <c r="K17" s="111" t="s">
        <v>771</v>
      </c>
      <c r="L17" s="11"/>
    </row>
    <row r="18" spans="1:12" ht="20.25" customHeight="1">
      <c r="A18" s="491"/>
      <c r="B18" s="978" t="s">
        <v>741</v>
      </c>
      <c r="C18" s="898"/>
      <c r="D18" s="860"/>
      <c r="E18" s="623"/>
      <c r="F18" s="975"/>
      <c r="G18" s="878"/>
      <c r="H18" s="919"/>
      <c r="I18" s="937"/>
      <c r="J18" s="111"/>
      <c r="K18" s="109"/>
      <c r="L18" s="11"/>
    </row>
    <row r="19" spans="1:12" ht="20.25" customHeight="1">
      <c r="A19" s="491">
        <v>7</v>
      </c>
      <c r="B19" s="584" t="s">
        <v>735</v>
      </c>
      <c r="C19" s="898"/>
      <c r="D19" s="860" t="s">
        <v>747</v>
      </c>
      <c r="E19" s="506" t="s">
        <v>330</v>
      </c>
      <c r="F19" s="975">
        <v>0</v>
      </c>
      <c r="G19" s="919">
        <v>0</v>
      </c>
      <c r="H19" s="919">
        <v>0</v>
      </c>
      <c r="I19" s="937">
        <f>F19+G19+H19</f>
        <v>0</v>
      </c>
      <c r="J19" s="111" t="s">
        <v>84</v>
      </c>
      <c r="K19" s="111" t="s">
        <v>771</v>
      </c>
      <c r="L19" s="124"/>
    </row>
    <row r="20" spans="1:12" ht="20.25" customHeight="1">
      <c r="A20" s="491"/>
      <c r="B20" s="584" t="s">
        <v>354</v>
      </c>
      <c r="C20" s="898"/>
      <c r="D20" s="860"/>
      <c r="E20" s="235"/>
      <c r="F20" s="975"/>
      <c r="G20" s="919"/>
      <c r="H20" s="919"/>
      <c r="I20" s="937"/>
      <c r="J20" s="111"/>
      <c r="K20" s="109"/>
      <c r="L20" s="124"/>
    </row>
    <row r="21" spans="1:11" ht="20.25" customHeight="1">
      <c r="A21" s="491"/>
      <c r="B21" s="978" t="s">
        <v>741</v>
      </c>
      <c r="C21" s="898"/>
      <c r="D21" s="860"/>
      <c r="E21" s="54"/>
      <c r="F21" s="975"/>
      <c r="G21" s="919"/>
      <c r="H21" s="919"/>
      <c r="I21" s="937"/>
      <c r="J21" s="111"/>
      <c r="K21" s="109"/>
    </row>
    <row r="22" spans="1:11" ht="20.25" customHeight="1">
      <c r="A22" s="491">
        <v>8</v>
      </c>
      <c r="B22" s="897" t="s">
        <v>756</v>
      </c>
      <c r="C22" s="898"/>
      <c r="D22" s="860" t="s">
        <v>748</v>
      </c>
      <c r="E22" s="599" t="s">
        <v>484</v>
      </c>
      <c r="F22" s="980">
        <v>2640</v>
      </c>
      <c r="G22" s="919">
        <v>0</v>
      </c>
      <c r="H22" s="919">
        <v>0</v>
      </c>
      <c r="I22" s="979">
        <f>F22+G22+H22</f>
        <v>2640</v>
      </c>
      <c r="J22" s="233" t="s">
        <v>483</v>
      </c>
      <c r="K22" s="111" t="s">
        <v>771</v>
      </c>
    </row>
    <row r="23" spans="1:11" ht="20.25" customHeight="1">
      <c r="A23" s="491">
        <v>9</v>
      </c>
      <c r="B23" s="584" t="s">
        <v>736</v>
      </c>
      <c r="C23" s="898"/>
      <c r="D23" s="765" t="s">
        <v>747</v>
      </c>
      <c r="E23" s="234" t="s">
        <v>479</v>
      </c>
      <c r="F23" s="975">
        <v>0</v>
      </c>
      <c r="G23" s="919">
        <v>0</v>
      </c>
      <c r="H23" s="919">
        <v>0</v>
      </c>
      <c r="I23" s="981">
        <f>F23+G23+H23</f>
        <v>0</v>
      </c>
      <c r="J23" s="111" t="s">
        <v>85</v>
      </c>
      <c r="K23" s="111" t="s">
        <v>771</v>
      </c>
    </row>
    <row r="24" spans="1:11" ht="20.25" customHeight="1">
      <c r="A24" s="491"/>
      <c r="B24" s="978" t="s">
        <v>741</v>
      </c>
      <c r="C24" s="898"/>
      <c r="D24" s="765"/>
      <c r="E24" s="234"/>
      <c r="F24" s="975"/>
      <c r="G24" s="919"/>
      <c r="H24" s="919"/>
      <c r="I24" s="981"/>
      <c r="J24" s="111"/>
      <c r="K24" s="109"/>
    </row>
    <row r="25" spans="1:11" ht="20.25" customHeight="1">
      <c r="A25" s="491">
        <v>10</v>
      </c>
      <c r="B25" s="584" t="s">
        <v>737</v>
      </c>
      <c r="C25" s="898"/>
      <c r="D25" s="860" t="s">
        <v>508</v>
      </c>
      <c r="E25" s="622">
        <v>239356</v>
      </c>
      <c r="F25" s="975">
        <v>0</v>
      </c>
      <c r="G25" s="919">
        <v>0</v>
      </c>
      <c r="H25" s="919">
        <v>0</v>
      </c>
      <c r="I25" s="981">
        <f aca="true" t="shared" si="0" ref="I25:I35">F25+G25+H25</f>
        <v>0</v>
      </c>
      <c r="J25" s="111" t="s">
        <v>86</v>
      </c>
      <c r="K25" s="111" t="s">
        <v>771</v>
      </c>
    </row>
    <row r="26" spans="1:11" ht="20.25" customHeight="1">
      <c r="A26" s="491"/>
      <c r="B26" s="584" t="s">
        <v>533</v>
      </c>
      <c r="C26" s="898"/>
      <c r="D26" s="860"/>
      <c r="E26" s="54"/>
      <c r="F26" s="975"/>
      <c r="G26" s="971"/>
      <c r="H26" s="919"/>
      <c r="I26" s="981"/>
      <c r="J26" s="232"/>
      <c r="K26" s="109"/>
    </row>
    <row r="27" spans="1:11" ht="20.25" customHeight="1">
      <c r="A27" s="491"/>
      <c r="B27" s="978" t="s">
        <v>741</v>
      </c>
      <c r="C27" s="898"/>
      <c r="D27" s="860"/>
      <c r="E27" s="54"/>
      <c r="F27" s="975"/>
      <c r="G27" s="971"/>
      <c r="H27" s="919"/>
      <c r="I27" s="981"/>
      <c r="J27" s="232"/>
      <c r="K27" s="109"/>
    </row>
    <row r="28" spans="1:12" ht="20.25" customHeight="1">
      <c r="A28" s="491">
        <v>11</v>
      </c>
      <c r="B28" s="584" t="s">
        <v>757</v>
      </c>
      <c r="C28" s="898"/>
      <c r="D28" s="859" t="s">
        <v>749</v>
      </c>
      <c r="E28" s="622">
        <v>20180</v>
      </c>
      <c r="F28" s="975">
        <v>0</v>
      </c>
      <c r="G28" s="919">
        <v>0</v>
      </c>
      <c r="H28" s="919">
        <v>0</v>
      </c>
      <c r="I28" s="981">
        <f t="shared" si="0"/>
        <v>0</v>
      </c>
      <c r="J28" s="902" t="s">
        <v>75</v>
      </c>
      <c r="K28" s="111" t="s">
        <v>771</v>
      </c>
      <c r="L28" s="401"/>
    </row>
    <row r="29" spans="1:12" ht="20.25" customHeight="1">
      <c r="A29" s="491">
        <v>12</v>
      </c>
      <c r="B29" s="584" t="s">
        <v>738</v>
      </c>
      <c r="C29" s="898"/>
      <c r="D29" s="860" t="s">
        <v>693</v>
      </c>
      <c r="E29" s="599" t="s">
        <v>486</v>
      </c>
      <c r="F29" s="975">
        <v>0</v>
      </c>
      <c r="G29" s="919">
        <v>0</v>
      </c>
      <c r="H29" s="919">
        <v>0</v>
      </c>
      <c r="I29" s="981">
        <f t="shared" si="0"/>
        <v>0</v>
      </c>
      <c r="J29" s="111" t="s">
        <v>68</v>
      </c>
      <c r="K29" s="111" t="s">
        <v>771</v>
      </c>
      <c r="L29" s="401"/>
    </row>
    <row r="30" spans="1:12" ht="20.25" customHeight="1">
      <c r="A30" s="491"/>
      <c r="B30" s="978" t="s">
        <v>741</v>
      </c>
      <c r="C30" s="898"/>
      <c r="D30" s="860"/>
      <c r="E30" s="599"/>
      <c r="F30" s="975"/>
      <c r="G30" s="970"/>
      <c r="H30" s="919"/>
      <c r="I30" s="981"/>
      <c r="J30" s="111"/>
      <c r="K30" s="109"/>
      <c r="L30" s="401"/>
    </row>
    <row r="31" spans="1:11" ht="20.25" customHeight="1">
      <c r="A31" s="111">
        <v>13</v>
      </c>
      <c r="B31" s="584" t="s">
        <v>739</v>
      </c>
      <c r="C31" s="898"/>
      <c r="D31" s="904" t="s">
        <v>661</v>
      </c>
      <c r="E31" s="237" t="s">
        <v>479</v>
      </c>
      <c r="F31" s="975">
        <v>0</v>
      </c>
      <c r="G31" s="919">
        <v>0</v>
      </c>
      <c r="H31" s="919">
        <v>0</v>
      </c>
      <c r="I31" s="981">
        <f t="shared" si="0"/>
        <v>0</v>
      </c>
      <c r="J31" s="111" t="s">
        <v>68</v>
      </c>
      <c r="K31" s="111" t="s">
        <v>771</v>
      </c>
    </row>
    <row r="32" spans="1:11" ht="20.25" customHeight="1">
      <c r="A32" s="757"/>
      <c r="B32" s="978" t="s">
        <v>741</v>
      </c>
      <c r="C32" s="898"/>
      <c r="D32" s="904"/>
      <c r="E32" s="599"/>
      <c r="F32" s="975"/>
      <c r="G32" s="970"/>
      <c r="H32" s="939"/>
      <c r="I32" s="981"/>
      <c r="J32" s="111"/>
      <c r="K32" s="111"/>
    </row>
    <row r="33" spans="1:13" ht="20.25">
      <c r="A33" s="757">
        <v>14</v>
      </c>
      <c r="B33" s="584" t="s">
        <v>740</v>
      </c>
      <c r="C33" s="898"/>
      <c r="D33" s="860" t="s">
        <v>745</v>
      </c>
      <c r="E33" s="234" t="s">
        <v>330</v>
      </c>
      <c r="F33" s="975">
        <v>0</v>
      </c>
      <c r="G33" s="919">
        <v>0</v>
      </c>
      <c r="H33" s="919">
        <v>0</v>
      </c>
      <c r="I33" s="981">
        <f t="shared" si="0"/>
        <v>0</v>
      </c>
      <c r="J33" s="111" t="s">
        <v>85</v>
      </c>
      <c r="K33" s="111" t="s">
        <v>771</v>
      </c>
      <c r="M33" s="397"/>
    </row>
    <row r="34" spans="1:13" ht="20.25">
      <c r="A34" s="907"/>
      <c r="B34" s="978" t="s">
        <v>741</v>
      </c>
      <c r="C34" s="899"/>
      <c r="D34" s="906"/>
      <c r="E34" s="908"/>
      <c r="F34" s="976"/>
      <c r="G34" s="972"/>
      <c r="H34" s="942"/>
      <c r="I34" s="981"/>
      <c r="J34" s="111"/>
      <c r="K34" s="111"/>
      <c r="M34" s="397"/>
    </row>
    <row r="35" spans="1:13" ht="18">
      <c r="A35" s="498">
        <v>15</v>
      </c>
      <c r="B35" s="399" t="s">
        <v>752</v>
      </c>
      <c r="C35" s="399"/>
      <c r="D35" s="498" t="s">
        <v>753</v>
      </c>
      <c r="E35" s="894" t="s">
        <v>754</v>
      </c>
      <c r="F35" s="977">
        <v>0</v>
      </c>
      <c r="G35" s="941">
        <v>0</v>
      </c>
      <c r="H35" s="941">
        <v>0</v>
      </c>
      <c r="I35" s="941">
        <f t="shared" si="0"/>
        <v>0</v>
      </c>
      <c r="J35" s="498" t="s">
        <v>85</v>
      </c>
      <c r="K35" s="402" t="s">
        <v>771</v>
      </c>
      <c r="M35" s="397"/>
    </row>
    <row r="36" spans="1:13" ht="20.25">
      <c r="A36" s="583"/>
      <c r="B36" s="909"/>
      <c r="C36" s="914" t="s">
        <v>41</v>
      </c>
      <c r="D36" s="909"/>
      <c r="E36" s="909"/>
      <c r="F36" s="910">
        <f>SUM(F22:F35)</f>
        <v>2640</v>
      </c>
      <c r="G36" s="941">
        <v>0</v>
      </c>
      <c r="H36" s="941">
        <v>0</v>
      </c>
      <c r="I36" s="911">
        <f>SUM(I22:I35)</f>
        <v>2640</v>
      </c>
      <c r="J36" s="539"/>
      <c r="K36" s="872"/>
      <c r="M36" s="397"/>
    </row>
    <row r="37" spans="1:13" ht="18">
      <c r="A37" s="397"/>
      <c r="M37" s="397"/>
    </row>
    <row r="38" spans="1:13" ht="18">
      <c r="A38" s="397"/>
      <c r="M38" s="397"/>
    </row>
    <row r="39" spans="1:13" ht="20.25">
      <c r="A39" s="397"/>
      <c r="C39" s="889"/>
      <c r="M39" s="397"/>
    </row>
    <row r="40" spans="1:13" ht="20.25">
      <c r="A40" s="397"/>
      <c r="C40" s="889"/>
      <c r="M40" s="397"/>
    </row>
    <row r="41" spans="1:13" ht="20.25">
      <c r="A41" s="397"/>
      <c r="C41" s="889"/>
      <c r="M41" s="397"/>
    </row>
    <row r="42" spans="1:13" ht="18">
      <c r="A42" s="397"/>
      <c r="M42" s="397"/>
    </row>
    <row r="43" spans="1:13" ht="18">
      <c r="A43" s="397"/>
      <c r="M43" s="397"/>
    </row>
    <row r="44" ht="18">
      <c r="A44" s="397"/>
    </row>
    <row r="45" ht="18">
      <c r="A45" s="397"/>
    </row>
    <row r="50" spans="1:10" ht="18">
      <c r="A50" s="111">
        <v>8</v>
      </c>
      <c r="B50" s="109" t="s">
        <v>382</v>
      </c>
      <c r="C50" s="122"/>
      <c r="D50" s="111"/>
      <c r="E50" s="505"/>
      <c r="F50" s="110">
        <v>197800</v>
      </c>
      <c r="G50" s="110"/>
      <c r="H50" s="110"/>
      <c r="I50" s="396">
        <f>F50-G50</f>
        <v>197800</v>
      </c>
      <c r="J50" s="111" t="s">
        <v>383</v>
      </c>
    </row>
    <row r="51" spans="1:13" ht="18">
      <c r="A51" s="111">
        <v>9</v>
      </c>
      <c r="B51" s="109" t="s">
        <v>422</v>
      </c>
      <c r="C51" s="122"/>
      <c r="D51" s="111"/>
      <c r="E51" s="505"/>
      <c r="F51" s="110">
        <v>149202</v>
      </c>
      <c r="G51" s="110"/>
      <c r="H51" s="110"/>
      <c r="I51" s="396">
        <f>F51-G51</f>
        <v>149202</v>
      </c>
      <c r="J51" s="111" t="s">
        <v>383</v>
      </c>
      <c r="K51" s="398"/>
      <c r="L51" s="398"/>
      <c r="M51" s="397"/>
    </row>
  </sheetData>
  <sheetProtection/>
  <mergeCells count="5">
    <mergeCell ref="A2:A3"/>
    <mergeCell ref="B2:C3"/>
    <mergeCell ref="D2:D3"/>
    <mergeCell ref="F2:I2"/>
    <mergeCell ref="J2:J3"/>
  </mergeCells>
  <printOptions horizontalCentered="1"/>
  <pageMargins left="0.11811023622047245" right="0" top="0.7480314960629921" bottom="0.551181102362204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1"/>
  <sheetViews>
    <sheetView zoomScale="156" zoomScaleNormal="156" zoomScalePageLayoutView="0" workbookViewId="0" topLeftCell="C7">
      <selection activeCell="H22" sqref="H22"/>
    </sheetView>
  </sheetViews>
  <sheetFormatPr defaultColWidth="9.140625" defaultRowHeight="12.75"/>
  <cols>
    <col min="1" max="1" width="5.7109375" style="76" customWidth="1"/>
    <col min="2" max="2" width="18.421875" style="10" customWidth="1"/>
    <col min="3" max="3" width="23.421875" style="10" customWidth="1"/>
    <col min="4" max="4" width="7.421875" style="10" customWidth="1"/>
    <col min="5" max="5" width="5.8515625" style="10" customWidth="1"/>
    <col min="6" max="6" width="9.28125" style="10" customWidth="1"/>
    <col min="7" max="7" width="10.28125" style="10" customWidth="1"/>
    <col min="8" max="10" width="7.8515625" style="10" customWidth="1"/>
    <col min="11" max="11" width="10.140625" style="10" customWidth="1"/>
    <col min="12" max="13" width="11.00390625" style="10" customWidth="1"/>
    <col min="14" max="14" width="10.28125" style="10" customWidth="1"/>
    <col min="15" max="15" width="10.28125" style="11" bestFit="1" customWidth="1"/>
    <col min="16" max="16" width="11.8515625" style="11" customWidth="1"/>
    <col min="17" max="17" width="14.28125" style="11" bestFit="1" customWidth="1"/>
    <col min="18" max="30" width="9.140625" style="11" customWidth="1"/>
    <col min="31" max="16384" width="9.140625" style="10" customWidth="1"/>
  </cols>
  <sheetData>
    <row r="1" spans="1:17" ht="23.25" customHeight="1">
      <c r="A1" s="76">
        <v>4</v>
      </c>
      <c r="B1" s="14" t="s">
        <v>664</v>
      </c>
      <c r="D1" s="24"/>
      <c r="E1" s="24"/>
      <c r="F1" s="24"/>
      <c r="G1" s="24"/>
      <c r="N1" s="565"/>
      <c r="P1" s="565"/>
      <c r="Q1" s="403"/>
    </row>
    <row r="2" spans="1:30" ht="23.25" customHeight="1">
      <c r="A2" s="11"/>
      <c r="B2" s="1173" t="s">
        <v>779</v>
      </c>
      <c r="C2" s="1174"/>
      <c r="D2" s="1227" t="s">
        <v>58</v>
      </c>
      <c r="E2" s="1267"/>
      <c r="F2" s="103" t="s">
        <v>0</v>
      </c>
      <c r="G2" s="1273" t="s">
        <v>1</v>
      </c>
      <c r="H2" s="1274"/>
      <c r="I2" s="1274"/>
      <c r="J2" s="1275"/>
      <c r="K2" s="608" t="s">
        <v>2</v>
      </c>
      <c r="L2" s="514" t="s">
        <v>670</v>
      </c>
      <c r="N2" s="565"/>
      <c r="P2" s="565"/>
      <c r="Z2" s="10"/>
      <c r="AA2" s="10"/>
      <c r="AB2" s="10"/>
      <c r="AC2" s="10"/>
      <c r="AD2" s="10"/>
    </row>
    <row r="3" spans="1:30" ht="23.25" customHeight="1">
      <c r="A3" s="11"/>
      <c r="B3" s="1176"/>
      <c r="C3" s="1177"/>
      <c r="D3" s="1229" t="s">
        <v>59</v>
      </c>
      <c r="E3" s="1268"/>
      <c r="F3" s="534" t="s">
        <v>60</v>
      </c>
      <c r="G3" s="483" t="s">
        <v>66</v>
      </c>
      <c r="H3" s="483" t="s">
        <v>458</v>
      </c>
      <c r="I3" s="483" t="s">
        <v>563</v>
      </c>
      <c r="J3" s="844" t="s">
        <v>40</v>
      </c>
      <c r="K3" s="606"/>
      <c r="L3" s="527" t="s">
        <v>426</v>
      </c>
      <c r="N3" s="565"/>
      <c r="P3" s="565"/>
      <c r="Z3" s="10"/>
      <c r="AA3" s="10"/>
      <c r="AB3" s="10"/>
      <c r="AC3" s="10"/>
      <c r="AD3" s="10"/>
    </row>
    <row r="4" spans="1:30" ht="23.25" customHeight="1">
      <c r="A4" s="11"/>
      <c r="B4" s="842"/>
      <c r="C4" s="843"/>
      <c r="D4" s="471"/>
      <c r="E4" s="512"/>
      <c r="F4" s="535"/>
      <c r="G4" s="70"/>
      <c r="H4" s="70"/>
      <c r="I4" s="71"/>
      <c r="J4" s="840"/>
      <c r="K4" s="774"/>
      <c r="L4" s="528" t="s">
        <v>424</v>
      </c>
      <c r="N4" s="565"/>
      <c r="P4" s="565"/>
      <c r="Z4" s="10"/>
      <c r="AA4" s="10"/>
      <c r="AB4" s="10"/>
      <c r="AC4" s="10"/>
      <c r="AD4" s="10"/>
    </row>
    <row r="5" spans="1:30" ht="23.25" customHeight="1">
      <c r="A5" s="764"/>
      <c r="B5" s="1132" t="s">
        <v>759</v>
      </c>
      <c r="C5" s="29"/>
      <c r="D5" s="55"/>
      <c r="E5" s="758"/>
      <c r="F5" s="510"/>
      <c r="G5" s="770">
        <v>143640</v>
      </c>
      <c r="H5" s="757">
        <v>0</v>
      </c>
      <c r="I5" s="757">
        <v>0</v>
      </c>
      <c r="J5" s="837">
        <f>G5+H5+I5</f>
        <v>143640</v>
      </c>
      <c r="K5" s="669" t="s">
        <v>88</v>
      </c>
      <c r="L5" s="111" t="s">
        <v>772</v>
      </c>
      <c r="N5" s="107"/>
      <c r="P5" s="565"/>
      <c r="Q5" s="105"/>
      <c r="R5" s="105"/>
      <c r="S5" s="105"/>
      <c r="T5" s="105"/>
      <c r="U5" s="105"/>
      <c r="W5" s="10"/>
      <c r="Z5" s="10"/>
      <c r="AA5" s="10"/>
      <c r="AB5" s="10"/>
      <c r="AC5" s="10"/>
      <c r="AD5" s="10"/>
    </row>
    <row r="6" spans="1:30" ht="23.25" customHeight="1">
      <c r="A6" s="764"/>
      <c r="B6" s="666" t="s">
        <v>668</v>
      </c>
      <c r="C6" s="29"/>
      <c r="D6" s="55"/>
      <c r="E6" s="759"/>
      <c r="F6" s="669"/>
      <c r="G6" s="877">
        <v>0</v>
      </c>
      <c r="H6" s="877">
        <v>0</v>
      </c>
      <c r="I6" s="877">
        <v>0</v>
      </c>
      <c r="J6" s="877">
        <f>G6+H6+I6</f>
        <v>0</v>
      </c>
      <c r="K6" s="669" t="s">
        <v>84</v>
      </c>
      <c r="L6" s="111" t="s">
        <v>772</v>
      </c>
      <c r="N6" s="107"/>
      <c r="P6" s="565"/>
      <c r="Q6" s="105"/>
      <c r="R6" s="105"/>
      <c r="S6" s="105"/>
      <c r="T6" s="105"/>
      <c r="U6" s="105"/>
      <c r="W6" s="10"/>
      <c r="Z6" s="10"/>
      <c r="AA6" s="10"/>
      <c r="AB6" s="10"/>
      <c r="AC6" s="10"/>
      <c r="AD6" s="10"/>
    </row>
    <row r="7" spans="1:30" ht="23.25" customHeight="1">
      <c r="A7" s="527"/>
      <c r="B7" s="1133" t="s">
        <v>669</v>
      </c>
      <c r="C7" s="29"/>
      <c r="D7" s="1290" t="s">
        <v>499</v>
      </c>
      <c r="E7" s="1291"/>
      <c r="F7" s="845" t="s">
        <v>501</v>
      </c>
      <c r="G7" s="110">
        <v>241000</v>
      </c>
      <c r="H7" s="531">
        <v>0</v>
      </c>
      <c r="I7" s="531">
        <v>0</v>
      </c>
      <c r="J7" s="772">
        <f>G7+H7+I7</f>
        <v>241000</v>
      </c>
      <c r="K7" s="318" t="s">
        <v>392</v>
      </c>
      <c r="L7" s="111" t="s">
        <v>772</v>
      </c>
      <c r="N7" s="107"/>
      <c r="P7" s="565"/>
      <c r="Q7" s="105"/>
      <c r="R7" s="105"/>
      <c r="S7" s="105"/>
      <c r="T7" s="105"/>
      <c r="U7" s="105"/>
      <c r="W7" s="10"/>
      <c r="Z7" s="10"/>
      <c r="AA7" s="10"/>
      <c r="AB7" s="10"/>
      <c r="AC7" s="10"/>
      <c r="AD7" s="10"/>
    </row>
    <row r="8" spans="1:30" ht="23.25" customHeight="1">
      <c r="A8" s="527"/>
      <c r="B8" s="572" t="s">
        <v>397</v>
      </c>
      <c r="C8" s="29"/>
      <c r="D8" s="1290" t="s">
        <v>500</v>
      </c>
      <c r="E8" s="1291"/>
      <c r="F8" s="556"/>
      <c r="G8" s="110"/>
      <c r="H8" s="110"/>
      <c r="I8" s="110"/>
      <c r="J8" s="772"/>
      <c r="K8" s="318"/>
      <c r="L8" s="111"/>
      <c r="N8" s="107"/>
      <c r="P8" s="565"/>
      <c r="Q8" s="105"/>
      <c r="R8" s="105"/>
      <c r="S8" s="105"/>
      <c r="T8" s="105"/>
      <c r="U8" s="105"/>
      <c r="W8" s="10"/>
      <c r="Z8" s="10"/>
      <c r="AA8" s="10"/>
      <c r="AB8" s="10"/>
      <c r="AC8" s="10"/>
      <c r="AD8" s="10"/>
    </row>
    <row r="9" spans="1:30" ht="23.25" customHeight="1">
      <c r="A9" s="527"/>
      <c r="B9" s="572" t="s">
        <v>398</v>
      </c>
      <c r="C9" s="29"/>
      <c r="D9" s="55"/>
      <c r="E9" s="846"/>
      <c r="F9" s="556"/>
      <c r="G9" s="109"/>
      <c r="H9" s="110"/>
      <c r="I9" s="110"/>
      <c r="J9" s="772"/>
      <c r="K9" s="612"/>
      <c r="L9" s="111"/>
      <c r="N9" s="107"/>
      <c r="P9" s="565"/>
      <c r="Q9" s="105"/>
      <c r="R9" s="105"/>
      <c r="S9" s="105"/>
      <c r="T9" s="105"/>
      <c r="U9" s="105"/>
      <c r="W9" s="10"/>
      <c r="Z9" s="10"/>
      <c r="AA9" s="10"/>
      <c r="AB9" s="10"/>
      <c r="AC9" s="10"/>
      <c r="AD9" s="10"/>
    </row>
    <row r="10" spans="1:30" ht="23.25" customHeight="1">
      <c r="A10" s="527"/>
      <c r="B10" s="572" t="s">
        <v>600</v>
      </c>
      <c r="C10" s="29"/>
      <c r="D10" s="55"/>
      <c r="E10" s="846"/>
      <c r="F10" s="556"/>
      <c r="G10" s="109"/>
      <c r="H10" s="110"/>
      <c r="I10" s="110"/>
      <c r="J10" s="772"/>
      <c r="K10" s="612"/>
      <c r="L10" s="111"/>
      <c r="N10" s="107"/>
      <c r="P10" s="565"/>
      <c r="Q10" s="105"/>
      <c r="R10" s="105"/>
      <c r="S10" s="105"/>
      <c r="T10" s="105"/>
      <c r="U10" s="105"/>
      <c r="W10" s="10"/>
      <c r="Z10" s="10"/>
      <c r="AA10" s="10"/>
      <c r="AB10" s="10"/>
      <c r="AC10" s="10"/>
      <c r="AD10" s="10"/>
    </row>
    <row r="11" spans="1:30" ht="23.25" customHeight="1">
      <c r="A11" s="527"/>
      <c r="B11" s="605" t="s">
        <v>838</v>
      </c>
      <c r="C11" s="29"/>
      <c r="D11" s="757" t="s">
        <v>617</v>
      </c>
      <c r="E11" s="387" t="s">
        <v>618</v>
      </c>
      <c r="F11" s="845" t="s">
        <v>501</v>
      </c>
      <c r="G11" s="112">
        <v>95400</v>
      </c>
      <c r="H11" s="531">
        <v>0</v>
      </c>
      <c r="I11" s="531">
        <v>0</v>
      </c>
      <c r="J11" s="772">
        <f>G11+H11+I11</f>
        <v>95400</v>
      </c>
      <c r="K11" s="318" t="s">
        <v>393</v>
      </c>
      <c r="L11" s="111" t="s">
        <v>772</v>
      </c>
      <c r="N11" s="107"/>
      <c r="P11" s="565"/>
      <c r="Q11" s="105"/>
      <c r="R11" s="105"/>
      <c r="S11" s="105"/>
      <c r="T11" s="105"/>
      <c r="U11" s="105"/>
      <c r="W11" s="10"/>
      <c r="Z11" s="10"/>
      <c r="AA11" s="10"/>
      <c r="AB11" s="10"/>
      <c r="AC11" s="10"/>
      <c r="AD11" s="10"/>
    </row>
    <row r="12" spans="1:30" ht="23.25" customHeight="1">
      <c r="A12" s="527"/>
      <c r="B12" s="572"/>
      <c r="C12" s="29"/>
      <c r="D12" s="1290" t="s">
        <v>780</v>
      </c>
      <c r="E12" s="1291"/>
      <c r="F12" s="556"/>
      <c r="G12" s="55"/>
      <c r="H12" s="531"/>
      <c r="I12" s="531"/>
      <c r="J12" s="54"/>
      <c r="K12" s="318"/>
      <c r="L12" s="111"/>
      <c r="N12" s="107"/>
      <c r="P12" s="565"/>
      <c r="Q12" s="105"/>
      <c r="R12" s="105"/>
      <c r="S12" s="105"/>
      <c r="T12" s="105"/>
      <c r="U12" s="105"/>
      <c r="W12" s="10"/>
      <c r="Z12" s="10"/>
      <c r="AA12" s="10"/>
      <c r="AB12" s="10"/>
      <c r="AC12" s="10"/>
      <c r="AD12" s="10"/>
    </row>
    <row r="13" spans="1:30" ht="23.25" customHeight="1">
      <c r="A13" s="527"/>
      <c r="B13" s="572" t="s">
        <v>673</v>
      </c>
      <c r="C13" s="29"/>
      <c r="D13" s="757">
        <v>5</v>
      </c>
      <c r="E13" s="570" t="s">
        <v>619</v>
      </c>
      <c r="F13" s="556"/>
      <c r="G13" s="771">
        <v>22500</v>
      </c>
      <c r="H13" s="531">
        <v>0</v>
      </c>
      <c r="I13" s="531">
        <v>0</v>
      </c>
      <c r="J13" s="772">
        <f>G13+H13+I13</f>
        <v>22500</v>
      </c>
      <c r="K13" s="318" t="s">
        <v>394</v>
      </c>
      <c r="L13" s="111" t="s">
        <v>772</v>
      </c>
      <c r="N13" s="107"/>
      <c r="P13" s="565"/>
      <c r="Q13" s="105"/>
      <c r="R13" s="105"/>
      <c r="S13" s="105"/>
      <c r="T13" s="105"/>
      <c r="U13" s="105"/>
      <c r="W13" s="10"/>
      <c r="Z13" s="10"/>
      <c r="AA13" s="10"/>
      <c r="AB13" s="10"/>
      <c r="AC13" s="10"/>
      <c r="AD13" s="10"/>
    </row>
    <row r="14" spans="1:30" ht="23.25" customHeight="1">
      <c r="A14" s="527"/>
      <c r="B14" s="572" t="s">
        <v>674</v>
      </c>
      <c r="C14" s="29"/>
      <c r="D14" s="556">
        <v>200</v>
      </c>
      <c r="E14" s="570" t="s">
        <v>621</v>
      </c>
      <c r="F14" s="556"/>
      <c r="G14" s="705">
        <v>32000</v>
      </c>
      <c r="H14" s="531">
        <v>0</v>
      </c>
      <c r="I14" s="531">
        <v>0</v>
      </c>
      <c r="J14" s="772">
        <f>G14+H14+I14</f>
        <v>32000</v>
      </c>
      <c r="K14" s="318" t="s">
        <v>394</v>
      </c>
      <c r="L14" s="111" t="s">
        <v>772</v>
      </c>
      <c r="N14" s="107"/>
      <c r="P14" s="565"/>
      <c r="Q14" s="105"/>
      <c r="R14" s="105"/>
      <c r="S14" s="105"/>
      <c r="T14" s="105"/>
      <c r="U14" s="105"/>
      <c r="W14" s="10"/>
      <c r="Z14" s="10"/>
      <c r="AA14" s="10"/>
      <c r="AB14" s="10"/>
      <c r="AC14" s="10"/>
      <c r="AD14" s="10"/>
    </row>
    <row r="15" spans="1:30" ht="23.25" customHeight="1">
      <c r="A15" s="527"/>
      <c r="B15" s="666" t="s">
        <v>675</v>
      </c>
      <c r="C15" s="29"/>
      <c r="D15" s="1288" t="s">
        <v>532</v>
      </c>
      <c r="E15" s="1289"/>
      <c r="F15" s="667" t="s">
        <v>465</v>
      </c>
      <c r="G15" s="705">
        <v>77200</v>
      </c>
      <c r="H15" s="531">
        <v>0</v>
      </c>
      <c r="I15" s="531">
        <v>0</v>
      </c>
      <c r="J15" s="772">
        <f>G15+H15+I15</f>
        <v>77200</v>
      </c>
      <c r="K15" s="665" t="s">
        <v>755</v>
      </c>
      <c r="L15" s="111" t="s">
        <v>772</v>
      </c>
      <c r="N15" s="107"/>
      <c r="P15" s="565"/>
      <c r="Q15" s="105"/>
      <c r="R15" s="105"/>
      <c r="S15" s="105"/>
      <c r="T15" s="105"/>
      <c r="U15" s="105"/>
      <c r="W15" s="10"/>
      <c r="Z15" s="10"/>
      <c r="AA15" s="10"/>
      <c r="AB15" s="10"/>
      <c r="AC15" s="10"/>
      <c r="AD15" s="10"/>
    </row>
    <row r="16" spans="1:30" ht="23.25" customHeight="1">
      <c r="A16" s="527"/>
      <c r="B16" s="666" t="s">
        <v>676</v>
      </c>
      <c r="C16" s="29"/>
      <c r="D16" s="55"/>
      <c r="E16" s="759"/>
      <c r="F16" s="669"/>
      <c r="G16" s="55"/>
      <c r="H16" s="531"/>
      <c r="I16" s="531"/>
      <c r="J16" s="54"/>
      <c r="K16" s="669" t="s">
        <v>383</v>
      </c>
      <c r="L16" s="111" t="s">
        <v>772</v>
      </c>
      <c r="N16" s="107"/>
      <c r="P16" s="565"/>
      <c r="Q16" s="105"/>
      <c r="R16" s="105"/>
      <c r="S16" s="105"/>
      <c r="T16" s="105"/>
      <c r="U16" s="105"/>
      <c r="W16" s="10"/>
      <c r="Z16" s="10"/>
      <c r="AA16" s="10"/>
      <c r="AB16" s="10"/>
      <c r="AC16" s="10"/>
      <c r="AD16" s="10"/>
    </row>
    <row r="17" spans="1:30" ht="23.25" customHeight="1">
      <c r="A17" s="527"/>
      <c r="B17" s="778"/>
      <c r="C17" s="190"/>
      <c r="D17" s="293"/>
      <c r="E17" s="779"/>
      <c r="F17" s="732"/>
      <c r="G17" s="293"/>
      <c r="H17" s="531"/>
      <c r="I17" s="531"/>
      <c r="J17" s="369"/>
      <c r="K17" s="669" t="s">
        <v>606</v>
      </c>
      <c r="L17" s="111"/>
      <c r="N17" s="107"/>
      <c r="P17" s="565"/>
      <c r="Q17" s="105"/>
      <c r="R17" s="105"/>
      <c r="S17" s="105"/>
      <c r="T17" s="105"/>
      <c r="U17" s="105"/>
      <c r="W17" s="10"/>
      <c r="Z17" s="10"/>
      <c r="AA17" s="10"/>
      <c r="AB17" s="10"/>
      <c r="AC17" s="10"/>
      <c r="AD17" s="10"/>
    </row>
    <row r="18" spans="1:30" ht="23.25" customHeight="1">
      <c r="A18" s="527"/>
      <c r="B18" s="778"/>
      <c r="C18" s="190"/>
      <c r="D18" s="293"/>
      <c r="E18" s="779"/>
      <c r="F18" s="732"/>
      <c r="G18" s="293"/>
      <c r="H18" s="531"/>
      <c r="I18" s="531"/>
      <c r="J18" s="369"/>
      <c r="K18" s="669" t="s">
        <v>607</v>
      </c>
      <c r="L18" s="111"/>
      <c r="N18" s="107"/>
      <c r="P18" s="565"/>
      <c r="Q18" s="105"/>
      <c r="R18" s="105"/>
      <c r="S18" s="105"/>
      <c r="T18" s="105"/>
      <c r="U18" s="105"/>
      <c r="W18" s="10"/>
      <c r="Z18" s="10"/>
      <c r="AA18" s="10"/>
      <c r="AB18" s="10"/>
      <c r="AC18" s="10"/>
      <c r="AD18" s="10"/>
    </row>
    <row r="19" spans="1:30" ht="23.25" customHeight="1">
      <c r="A19" s="763"/>
      <c r="B19" s="841" t="s">
        <v>41</v>
      </c>
      <c r="C19" s="117"/>
      <c r="D19" s="117"/>
      <c r="E19" s="117"/>
      <c r="F19" s="607"/>
      <c r="G19" s="915">
        <f>SUM(G5:G18)</f>
        <v>611740</v>
      </c>
      <c r="H19" s="947">
        <v>0</v>
      </c>
      <c r="I19" s="947">
        <v>0</v>
      </c>
      <c r="J19" s="838">
        <f>SUM(J5:J18)</f>
        <v>611740</v>
      </c>
      <c r="K19" s="69"/>
      <c r="L19" s="69"/>
      <c r="N19" s="11"/>
      <c r="Z19" s="10"/>
      <c r="AA19" s="10"/>
      <c r="AB19" s="10"/>
      <c r="AC19" s="10"/>
      <c r="AD19" s="10"/>
    </row>
    <row r="20" spans="1:3" ht="20.25">
      <c r="A20" s="89"/>
      <c r="B20" s="99" t="s">
        <v>91</v>
      </c>
      <c r="C20" s="99"/>
    </row>
    <row r="21" spans="1:14" s="11" customFormat="1" ht="20.25">
      <c r="A21" s="76"/>
      <c r="B21" s="99" t="s">
        <v>717</v>
      </c>
      <c r="C21" s="99"/>
      <c r="D21" s="10"/>
      <c r="E21" s="10"/>
      <c r="F21" s="10"/>
      <c r="H21" s="10"/>
      <c r="I21" s="10"/>
      <c r="J21" s="137"/>
      <c r="K21" s="10"/>
      <c r="N21" s="10"/>
    </row>
    <row r="22" spans="1:14" s="11" customFormat="1" ht="20.25">
      <c r="A22" s="76"/>
      <c r="B22" s="99"/>
      <c r="C22" s="99"/>
      <c r="D22" s="10"/>
      <c r="E22" s="10"/>
      <c r="F22" s="10"/>
      <c r="H22" s="10"/>
      <c r="I22" s="10"/>
      <c r="J22" s="137"/>
      <c r="K22" s="10"/>
      <c r="L22" s="10"/>
      <c r="N22" s="10"/>
    </row>
    <row r="23" spans="1:14" s="11" customFormat="1" ht="20.25">
      <c r="A23" s="76"/>
      <c r="B23" s="99"/>
      <c r="C23" s="99"/>
      <c r="D23" s="10"/>
      <c r="E23" s="10"/>
      <c r="F23" s="10"/>
      <c r="H23" s="10"/>
      <c r="I23" s="1094">
        <f>1289429-106540</f>
        <v>1182889</v>
      </c>
      <c r="J23" s="137"/>
      <c r="K23" s="137"/>
      <c r="L23" s="10"/>
      <c r="M23" s="10"/>
      <c r="N23" s="10"/>
    </row>
    <row r="24" spans="1:14" s="11" customFormat="1" ht="20.25">
      <c r="A24" s="76"/>
      <c r="B24" s="99"/>
      <c r="C24" s="99"/>
      <c r="D24" s="10"/>
      <c r="E24" s="10"/>
      <c r="F24" s="10"/>
      <c r="H24" s="10"/>
      <c r="I24" s="916" t="e">
        <f>#REF!-3451</f>
        <v>#REF!</v>
      </c>
      <c r="J24" s="137"/>
      <c r="K24" s="10"/>
      <c r="L24" s="10"/>
      <c r="M24" s="10"/>
      <c r="N24" s="10"/>
    </row>
    <row r="25" spans="1:14" s="11" customFormat="1" ht="20.25">
      <c r="A25" s="76"/>
      <c r="B25" s="99"/>
      <c r="C25" s="99"/>
      <c r="D25" s="10"/>
      <c r="E25" s="10"/>
      <c r="F25" s="10"/>
      <c r="G25" s="10"/>
      <c r="H25" s="10"/>
      <c r="I25" s="916">
        <v>3451</v>
      </c>
      <c r="J25" s="137"/>
      <c r="K25" s="10"/>
      <c r="L25" s="986"/>
      <c r="M25" s="10"/>
      <c r="N25" s="10"/>
    </row>
    <row r="26" spans="1:16" s="11" customFormat="1" ht="20.25">
      <c r="A26" s="76"/>
      <c r="B26" s="811">
        <f>1000000+F39</f>
        <v>1001300</v>
      </c>
      <c r="C26" s="565" t="s">
        <v>642</v>
      </c>
      <c r="D26" s="89" t="s">
        <v>643</v>
      </c>
      <c r="E26" s="10"/>
      <c r="F26" s="565" t="s">
        <v>632</v>
      </c>
      <c r="G26" s="10"/>
      <c r="H26" s="10"/>
      <c r="I26" s="916" t="e">
        <f>#REF!+50</f>
        <v>#REF!</v>
      </c>
      <c r="J26" s="10"/>
      <c r="K26" s="10"/>
      <c r="L26" s="986"/>
      <c r="M26" s="10"/>
      <c r="N26" s="10"/>
      <c r="P26" s="377"/>
    </row>
    <row r="27" spans="1:13" s="11" customFormat="1" ht="20.25">
      <c r="A27" s="76"/>
      <c r="B27" s="10" t="s">
        <v>635</v>
      </c>
      <c r="C27" s="828">
        <v>69000</v>
      </c>
      <c r="D27" s="830">
        <v>56220</v>
      </c>
      <c r="E27" s="10"/>
      <c r="F27" s="137">
        <f>C27-D27</f>
        <v>12780</v>
      </c>
      <c r="G27" s="236" t="s">
        <v>633</v>
      </c>
      <c r="H27" s="105" t="s">
        <v>72</v>
      </c>
      <c r="I27" s="10"/>
      <c r="J27" s="10"/>
      <c r="K27" s="808"/>
      <c r="L27" s="10"/>
      <c r="M27" s="10"/>
    </row>
    <row r="28" spans="1:14" s="11" customFormat="1" ht="20.25">
      <c r="A28" s="76"/>
      <c r="B28" s="809" t="s">
        <v>636</v>
      </c>
      <c r="C28" s="828">
        <v>291550</v>
      </c>
      <c r="D28" s="829">
        <v>283730</v>
      </c>
      <c r="F28" s="137">
        <f aca="true" t="shared" si="0" ref="F28:F35">C28-D28</f>
        <v>7820</v>
      </c>
      <c r="G28" s="236" t="s">
        <v>633</v>
      </c>
      <c r="H28" s="105" t="s">
        <v>68</v>
      </c>
      <c r="I28" s="10"/>
      <c r="J28" s="10"/>
      <c r="K28" s="808"/>
      <c r="L28" s="10"/>
      <c r="M28" s="10"/>
      <c r="N28" s="10"/>
    </row>
    <row r="29" spans="1:14" s="11" customFormat="1" ht="20.25">
      <c r="A29" s="76"/>
      <c r="B29" s="809" t="s">
        <v>637</v>
      </c>
      <c r="C29" s="808">
        <v>6000</v>
      </c>
      <c r="D29" s="830">
        <v>4700</v>
      </c>
      <c r="E29" s="10"/>
      <c r="F29" s="137">
        <f t="shared" si="0"/>
        <v>1300</v>
      </c>
      <c r="G29" s="236" t="s">
        <v>633</v>
      </c>
      <c r="H29" s="236" t="s">
        <v>634</v>
      </c>
      <c r="I29" s="10"/>
      <c r="J29" s="10"/>
      <c r="K29" s="10"/>
      <c r="L29" s="10"/>
      <c r="M29" s="10"/>
      <c r="N29" s="10"/>
    </row>
    <row r="30" spans="1:14" s="11" customFormat="1" ht="20.25">
      <c r="A30" s="76"/>
      <c r="E30" s="10"/>
      <c r="F30" s="137">
        <f t="shared" si="0"/>
        <v>0</v>
      </c>
      <c r="G30" s="10"/>
      <c r="H30" s="10"/>
      <c r="I30" s="10"/>
      <c r="J30" s="10"/>
      <c r="K30" s="10"/>
      <c r="L30" s="10"/>
      <c r="M30" s="10"/>
      <c r="N30" s="10"/>
    </row>
    <row r="31" spans="1:14" s="11" customFormat="1" ht="20.25">
      <c r="A31" s="76"/>
      <c r="B31" s="377"/>
      <c r="F31" s="137">
        <f t="shared" si="0"/>
        <v>0</v>
      </c>
      <c r="K31" s="10"/>
      <c r="L31" s="10"/>
      <c r="M31" s="10"/>
      <c r="N31" s="10"/>
    </row>
    <row r="32" spans="1:14" s="11" customFormat="1" ht="20.25">
      <c r="A32" s="76"/>
      <c r="B32" s="405"/>
      <c r="C32" s="405"/>
      <c r="D32" s="404"/>
      <c r="E32" s="404"/>
      <c r="F32" s="137">
        <f t="shared" si="0"/>
        <v>0</v>
      </c>
      <c r="G32" s="404"/>
      <c r="H32" s="404"/>
      <c r="I32" s="404"/>
      <c r="J32" s="404"/>
      <c r="K32" s="10"/>
      <c r="L32" s="10"/>
      <c r="M32" s="10"/>
      <c r="N32" s="10"/>
    </row>
    <row r="33" spans="1:14" s="11" customFormat="1" ht="20.25">
      <c r="A33" s="76"/>
      <c r="B33" s="406"/>
      <c r="C33" s="406"/>
      <c r="D33" s="404"/>
      <c r="E33" s="404"/>
      <c r="F33" s="137">
        <f t="shared" si="0"/>
        <v>0</v>
      </c>
      <c r="G33" s="404"/>
      <c r="H33" s="404"/>
      <c r="I33" s="404"/>
      <c r="J33" s="404"/>
      <c r="K33" s="10"/>
      <c r="L33" s="10"/>
      <c r="M33" s="10"/>
      <c r="N33" s="10"/>
    </row>
    <row r="34" spans="1:14" s="11" customFormat="1" ht="20.25">
      <c r="A34" s="76"/>
      <c r="B34" s="406"/>
      <c r="C34" s="406"/>
      <c r="D34" s="28"/>
      <c r="E34" s="28"/>
      <c r="F34" s="137">
        <f t="shared" si="0"/>
        <v>0</v>
      </c>
      <c r="G34" s="28"/>
      <c r="H34" s="28"/>
      <c r="I34" s="28"/>
      <c r="J34" s="28"/>
      <c r="K34" s="10"/>
      <c r="L34" s="10"/>
      <c r="M34" s="10"/>
      <c r="N34" s="10"/>
    </row>
    <row r="35" spans="1:14" s="11" customFormat="1" ht="20.25">
      <c r="A35" s="76"/>
      <c r="B35" s="406"/>
      <c r="C35" s="406"/>
      <c r="D35" s="404"/>
      <c r="E35" s="404"/>
      <c r="F35" s="137">
        <f t="shared" si="0"/>
        <v>0</v>
      </c>
      <c r="G35" s="404"/>
      <c r="H35" s="404"/>
      <c r="I35" s="404"/>
      <c r="J35" s="404"/>
      <c r="K35" s="10"/>
      <c r="L35" s="10"/>
      <c r="M35" s="10"/>
      <c r="N35" s="10"/>
    </row>
    <row r="36" spans="1:14" s="11" customFormat="1" ht="20.25">
      <c r="A36" s="76"/>
      <c r="B36" s="407"/>
      <c r="C36" s="407"/>
      <c r="D36" s="28"/>
      <c r="K36" s="10"/>
      <c r="L36" s="10"/>
      <c r="M36" s="10"/>
      <c r="N36" s="10"/>
    </row>
    <row r="37" spans="2:10" ht="20.25">
      <c r="B37" s="99"/>
      <c r="C37" s="99"/>
      <c r="D37" s="28"/>
      <c r="E37" s="83"/>
      <c r="F37" s="83"/>
      <c r="G37" s="83"/>
      <c r="H37" s="83"/>
      <c r="I37" s="83"/>
      <c r="J37" s="83"/>
    </row>
    <row r="38" spans="2:10" ht="20.25">
      <c r="B38" s="99"/>
      <c r="C38" s="99"/>
      <c r="D38" s="404"/>
      <c r="E38" s="404"/>
      <c r="F38" s="810"/>
      <c r="G38" s="404"/>
      <c r="H38" s="404"/>
      <c r="I38" s="404"/>
      <c r="J38" s="404"/>
    </row>
    <row r="39" spans="2:10" ht="20.25">
      <c r="B39" s="99"/>
      <c r="C39" s="99"/>
      <c r="D39" s="11"/>
      <c r="E39" s="11"/>
      <c r="F39" s="296">
        <f>K27+K28+F29+F30+F31+F32+F33+F34+F35+F36+F37+F38</f>
        <v>1300</v>
      </c>
      <c r="G39" s="11"/>
      <c r="H39" s="11"/>
      <c r="I39" s="11"/>
      <c r="J39" s="11"/>
    </row>
    <row r="40" spans="2:10" ht="20.25">
      <c r="B40" s="11"/>
      <c r="C40" s="11"/>
      <c r="D40" s="11"/>
      <c r="E40" s="11"/>
      <c r="F40" s="11"/>
      <c r="G40" s="11"/>
      <c r="H40" s="11"/>
      <c r="I40" s="11"/>
      <c r="J40" s="11"/>
    </row>
    <row r="41" spans="4:10" ht="20.25">
      <c r="D41" s="11"/>
      <c r="E41" s="11"/>
      <c r="F41" s="11"/>
      <c r="G41" s="11"/>
      <c r="H41" s="11"/>
      <c r="I41" s="11"/>
      <c r="J41" s="11"/>
    </row>
  </sheetData>
  <sheetProtection/>
  <mergeCells count="8">
    <mergeCell ref="B2:C3"/>
    <mergeCell ref="D2:E2"/>
    <mergeCell ref="G2:J2"/>
    <mergeCell ref="D3:E3"/>
    <mergeCell ref="D15:E15"/>
    <mergeCell ref="D12:E12"/>
    <mergeCell ref="D7:E7"/>
    <mergeCell ref="D8:E8"/>
  </mergeCells>
  <printOptions horizontalCentered="1"/>
  <pageMargins left="0.35433070866141736" right="0.15748031496062992" top="0.7874015748031497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0"/>
  <sheetViews>
    <sheetView zoomScale="150" zoomScaleNormal="150" zoomScalePageLayoutView="0" workbookViewId="0" topLeftCell="A25">
      <selection activeCell="D47" sqref="D47"/>
    </sheetView>
  </sheetViews>
  <sheetFormatPr defaultColWidth="9.140625" defaultRowHeight="12.75"/>
  <cols>
    <col min="1" max="1" width="4.7109375" style="394" customWidth="1"/>
    <col min="2" max="2" width="41.421875" style="394" customWidth="1"/>
    <col min="3" max="3" width="12.140625" style="394" customWidth="1"/>
    <col min="4" max="4" width="11.28125" style="394" customWidth="1"/>
    <col min="5" max="5" width="8.140625" style="394" customWidth="1"/>
    <col min="6" max="7" width="7.8515625" style="394" customWidth="1"/>
    <col min="8" max="8" width="7.7109375" style="394" customWidth="1"/>
    <col min="9" max="9" width="8.57421875" style="394" customWidth="1"/>
    <col min="10" max="10" width="8.00390625" style="394" bestFit="1" customWidth="1"/>
    <col min="11" max="11" width="9.140625" style="394" customWidth="1"/>
    <col min="12" max="12" width="10.8515625" style="394" bestFit="1" customWidth="1"/>
    <col min="13" max="16384" width="9.140625" style="394" customWidth="1"/>
  </cols>
  <sheetData>
    <row r="1" ht="18">
      <c r="A1" s="394" t="s">
        <v>391</v>
      </c>
    </row>
    <row r="3" spans="1:9" ht="18">
      <c r="A3" s="1278" t="s">
        <v>370</v>
      </c>
      <c r="B3" s="753" t="s">
        <v>371</v>
      </c>
      <c r="C3" s="484" t="s">
        <v>497</v>
      </c>
      <c r="D3" s="579" t="s">
        <v>0</v>
      </c>
      <c r="E3" s="1283" t="s">
        <v>1</v>
      </c>
      <c r="F3" s="1284"/>
      <c r="G3" s="1284"/>
      <c r="H3" s="1285"/>
      <c r="I3" s="620" t="s">
        <v>2</v>
      </c>
    </row>
    <row r="4" spans="1:9" ht="18">
      <c r="A4" s="1292"/>
      <c r="B4" s="537"/>
      <c r="C4" s="580"/>
      <c r="D4" s="581" t="s">
        <v>498</v>
      </c>
      <c r="E4" s="583" t="s">
        <v>495</v>
      </c>
      <c r="F4" s="583" t="s">
        <v>496</v>
      </c>
      <c r="G4" s="583" t="s">
        <v>563</v>
      </c>
      <c r="H4" s="583" t="s">
        <v>40</v>
      </c>
      <c r="I4" s="538"/>
    </row>
    <row r="5" spans="1:10" ht="18">
      <c r="A5" s="733">
        <v>1</v>
      </c>
      <c r="B5" s="773" t="s">
        <v>605</v>
      </c>
      <c r="C5" s="734"/>
      <c r="D5" s="108"/>
      <c r="E5" s="751">
        <v>143640</v>
      </c>
      <c r="F5" s="582"/>
      <c r="G5" s="582"/>
      <c r="H5" s="752">
        <f>E5+F5+G5</f>
        <v>143640</v>
      </c>
      <c r="I5" s="732" t="s">
        <v>88</v>
      </c>
      <c r="J5" s="401"/>
    </row>
    <row r="6" spans="1:9" ht="18">
      <c r="A6" s="111">
        <v>2</v>
      </c>
      <c r="B6" s="605" t="s">
        <v>396</v>
      </c>
      <c r="C6" s="619" t="s">
        <v>499</v>
      </c>
      <c r="D6" s="619" t="s">
        <v>501</v>
      </c>
      <c r="E6" s="611">
        <v>241000</v>
      </c>
      <c r="F6" s="611"/>
      <c r="G6" s="611"/>
      <c r="H6" s="748">
        <f aca="true" t="shared" si="0" ref="H6:H41">E6+F6+G6</f>
        <v>241000</v>
      </c>
      <c r="I6" s="318" t="s">
        <v>392</v>
      </c>
    </row>
    <row r="7" spans="1:9" ht="18">
      <c r="A7" s="111"/>
      <c r="B7" s="605" t="s">
        <v>397</v>
      </c>
      <c r="C7" s="619" t="s">
        <v>500</v>
      </c>
      <c r="D7" s="556"/>
      <c r="E7" s="611"/>
      <c r="F7" s="611"/>
      <c r="G7" s="611"/>
      <c r="H7" s="748"/>
      <c r="I7" s="318"/>
    </row>
    <row r="8" spans="1:9" ht="18">
      <c r="A8" s="111"/>
      <c r="B8" s="572" t="s">
        <v>398</v>
      </c>
      <c r="C8" s="619"/>
      <c r="D8" s="556"/>
      <c r="E8" s="612"/>
      <c r="F8" s="611"/>
      <c r="G8" s="611"/>
      <c r="H8" s="748"/>
      <c r="I8" s="612"/>
    </row>
    <row r="9" spans="1:9" ht="18">
      <c r="A9" s="111"/>
      <c r="B9" s="572" t="s">
        <v>600</v>
      </c>
      <c r="C9" s="619"/>
      <c r="D9" s="556"/>
      <c r="E9" s="612"/>
      <c r="F9" s="611"/>
      <c r="G9" s="611"/>
      <c r="H9" s="748"/>
      <c r="I9" s="612"/>
    </row>
    <row r="10" spans="1:9" ht="18">
      <c r="A10" s="111">
        <v>3</v>
      </c>
      <c r="B10" s="572" t="s">
        <v>576</v>
      </c>
      <c r="C10" s="619" t="s">
        <v>502</v>
      </c>
      <c r="D10" s="619" t="s">
        <v>501</v>
      </c>
      <c r="E10" s="613">
        <v>95400</v>
      </c>
      <c r="F10" s="611"/>
      <c r="G10" s="611"/>
      <c r="H10" s="748">
        <f t="shared" si="0"/>
        <v>95400</v>
      </c>
      <c r="I10" s="318" t="s">
        <v>393</v>
      </c>
    </row>
    <row r="11" spans="1:9" ht="18">
      <c r="A11" s="111"/>
      <c r="B11" s="572"/>
      <c r="C11" s="619" t="s">
        <v>503</v>
      </c>
      <c r="D11" s="556"/>
      <c r="E11" s="613"/>
      <c r="F11" s="611"/>
      <c r="G11" s="611"/>
      <c r="H11" s="748">
        <f t="shared" si="0"/>
        <v>0</v>
      </c>
      <c r="I11" s="318"/>
    </row>
    <row r="12" spans="1:12" ht="18">
      <c r="A12" s="111">
        <v>6</v>
      </c>
      <c r="B12" s="572" t="s">
        <v>583</v>
      </c>
      <c r="C12" s="556" t="s">
        <v>620</v>
      </c>
      <c r="D12" s="556" t="s">
        <v>596</v>
      </c>
      <c r="E12" s="654">
        <v>32000</v>
      </c>
      <c r="F12" s="654"/>
      <c r="G12" s="654"/>
      <c r="H12" s="748">
        <f t="shared" si="0"/>
        <v>32000</v>
      </c>
      <c r="I12" s="318" t="s">
        <v>394</v>
      </c>
      <c r="L12" s="394">
        <f>64000/2</f>
        <v>32000</v>
      </c>
    </row>
    <row r="13" spans="1:12" ht="18">
      <c r="A13" s="111">
        <v>7</v>
      </c>
      <c r="B13" s="572" t="s">
        <v>592</v>
      </c>
      <c r="C13" s="556" t="s">
        <v>505</v>
      </c>
      <c r="D13" s="556"/>
      <c r="E13" s="654">
        <v>22500</v>
      </c>
      <c r="F13" s="654"/>
      <c r="G13" s="654"/>
      <c r="H13" s="748">
        <f t="shared" si="0"/>
        <v>22500</v>
      </c>
      <c r="I13" s="318" t="s">
        <v>394</v>
      </c>
      <c r="L13" s="394">
        <f>45000/2</f>
        <v>22500</v>
      </c>
    </row>
    <row r="14" spans="1:9" ht="18">
      <c r="A14" s="111"/>
      <c r="B14" s="572" t="s">
        <v>571</v>
      </c>
      <c r="C14" s="556"/>
      <c r="D14" s="556"/>
      <c r="E14" s="654"/>
      <c r="F14" s="654"/>
      <c r="G14" s="654"/>
      <c r="H14" s="748"/>
      <c r="I14" s="318" t="s">
        <v>394</v>
      </c>
    </row>
    <row r="15" spans="1:9" ht="18">
      <c r="A15" s="111"/>
      <c r="B15" s="572" t="s">
        <v>572</v>
      </c>
      <c r="C15" s="556"/>
      <c r="D15" s="556"/>
      <c r="E15" s="654"/>
      <c r="F15" s="654"/>
      <c r="G15" s="654"/>
      <c r="H15" s="748"/>
      <c r="I15" s="318" t="s">
        <v>394</v>
      </c>
    </row>
    <row r="16" spans="1:9" ht="18">
      <c r="A16" s="111"/>
      <c r="B16" s="572" t="s">
        <v>609</v>
      </c>
      <c r="C16" s="556"/>
      <c r="D16" s="556"/>
      <c r="E16" s="654"/>
      <c r="F16" s="654"/>
      <c r="G16" s="654"/>
      <c r="H16" s="748"/>
      <c r="I16" s="318" t="s">
        <v>394</v>
      </c>
    </row>
    <row r="17" spans="1:9" ht="18">
      <c r="A17" s="111"/>
      <c r="B17" s="572" t="s">
        <v>610</v>
      </c>
      <c r="C17" s="556"/>
      <c r="D17" s="556"/>
      <c r="E17" s="654"/>
      <c r="F17" s="654"/>
      <c r="G17" s="654"/>
      <c r="H17" s="748"/>
      <c r="I17" s="318" t="s">
        <v>394</v>
      </c>
    </row>
    <row r="18" spans="1:9" ht="18">
      <c r="A18" s="111"/>
      <c r="B18" s="572" t="s">
        <v>612</v>
      </c>
      <c r="C18" s="556"/>
      <c r="D18" s="556"/>
      <c r="E18" s="654"/>
      <c r="F18" s="654"/>
      <c r="G18" s="654"/>
      <c r="H18" s="748"/>
      <c r="I18" s="318"/>
    </row>
    <row r="19" spans="1:9" ht="18">
      <c r="A19" s="111"/>
      <c r="B19" s="572" t="s">
        <v>613</v>
      </c>
      <c r="C19" s="556"/>
      <c r="D19" s="556"/>
      <c r="E19" s="654"/>
      <c r="F19" s="654"/>
      <c r="G19" s="654"/>
      <c r="H19" s="748"/>
      <c r="I19" s="318"/>
    </row>
    <row r="20" spans="1:9" ht="18">
      <c r="A20" s="111"/>
      <c r="B20" s="572" t="s">
        <v>615</v>
      </c>
      <c r="C20" s="556"/>
      <c r="D20" s="556"/>
      <c r="E20" s="654"/>
      <c r="F20" s="654"/>
      <c r="G20" s="654"/>
      <c r="H20" s="748"/>
      <c r="I20" s="318"/>
    </row>
    <row r="21" spans="1:9" ht="18">
      <c r="A21" s="111"/>
      <c r="B21" s="572" t="s">
        <v>614</v>
      </c>
      <c r="C21" s="556"/>
      <c r="D21" s="556"/>
      <c r="E21" s="654"/>
      <c r="F21" s="654"/>
      <c r="G21" s="654"/>
      <c r="H21" s="748"/>
      <c r="I21" s="318"/>
    </row>
    <row r="22" spans="1:9" ht="18">
      <c r="A22" s="111"/>
      <c r="B22" s="572" t="s">
        <v>616</v>
      </c>
      <c r="C22" s="556"/>
      <c r="D22" s="556"/>
      <c r="E22" s="654"/>
      <c r="F22" s="654"/>
      <c r="G22" s="654"/>
      <c r="H22" s="748"/>
      <c r="I22" s="318"/>
    </row>
    <row r="23" spans="1:9" ht="18">
      <c r="A23" s="111"/>
      <c r="B23" s="572" t="s">
        <v>578</v>
      </c>
      <c r="C23" s="556"/>
      <c r="D23" s="556"/>
      <c r="E23" s="654"/>
      <c r="F23" s="654"/>
      <c r="G23" s="654"/>
      <c r="H23" s="748"/>
      <c r="I23" s="318"/>
    </row>
    <row r="24" spans="1:9" ht="18">
      <c r="A24" s="111"/>
      <c r="B24" s="572" t="s">
        <v>577</v>
      </c>
      <c r="C24" s="556" t="s">
        <v>506</v>
      </c>
      <c r="D24" s="556" t="s">
        <v>465</v>
      </c>
      <c r="E24" s="670">
        <v>0</v>
      </c>
      <c r="F24" s="654"/>
      <c r="G24" s="654"/>
      <c r="H24" s="748">
        <f t="shared" si="0"/>
        <v>0</v>
      </c>
      <c r="I24" s="318" t="s">
        <v>394</v>
      </c>
    </row>
    <row r="25" spans="1:9" ht="18">
      <c r="A25" s="111"/>
      <c r="B25" s="584" t="s">
        <v>579</v>
      </c>
      <c r="C25" s="556" t="s">
        <v>507</v>
      </c>
      <c r="D25" s="556" t="s">
        <v>331</v>
      </c>
      <c r="E25" s="611">
        <v>0</v>
      </c>
      <c r="F25" s="611"/>
      <c r="G25" s="611"/>
      <c r="H25" s="748">
        <f t="shared" si="0"/>
        <v>0</v>
      </c>
      <c r="I25" s="318" t="s">
        <v>395</v>
      </c>
    </row>
    <row r="26" spans="1:9" ht="18">
      <c r="A26" s="111"/>
      <c r="B26" s="584" t="s">
        <v>611</v>
      </c>
      <c r="C26" s="556"/>
      <c r="D26" s="556"/>
      <c r="E26" s="611"/>
      <c r="F26" s="611"/>
      <c r="G26" s="611"/>
      <c r="H26" s="748"/>
      <c r="I26" s="318"/>
    </row>
    <row r="27" spans="1:9" s="664" customFormat="1" ht="18">
      <c r="A27" s="665">
        <v>8</v>
      </c>
      <c r="B27" s="666" t="s">
        <v>573</v>
      </c>
      <c r="C27" s="667" t="s">
        <v>532</v>
      </c>
      <c r="D27" s="667" t="s">
        <v>465</v>
      </c>
      <c r="E27" s="668">
        <v>77200</v>
      </c>
      <c r="F27" s="668"/>
      <c r="G27" s="668"/>
      <c r="H27" s="748">
        <f t="shared" si="0"/>
        <v>77200</v>
      </c>
      <c r="I27" s="669" t="s">
        <v>421</v>
      </c>
    </row>
    <row r="28" spans="1:9" s="664" customFormat="1" ht="18">
      <c r="A28" s="665"/>
      <c r="B28" s="666" t="s">
        <v>593</v>
      </c>
      <c r="C28" s="667"/>
      <c r="D28" s="669"/>
      <c r="E28" s="668"/>
      <c r="F28" s="668"/>
      <c r="G28" s="668"/>
      <c r="H28" s="748">
        <f t="shared" si="0"/>
        <v>0</v>
      </c>
      <c r="I28" s="669"/>
    </row>
    <row r="29" spans="1:9" s="664" customFormat="1" ht="18">
      <c r="A29" s="665">
        <v>9</v>
      </c>
      <c r="B29" s="666" t="s">
        <v>594</v>
      </c>
      <c r="C29" s="669"/>
      <c r="D29" s="669"/>
      <c r="E29" s="668"/>
      <c r="F29" s="668"/>
      <c r="G29" s="668"/>
      <c r="H29" s="748">
        <f t="shared" si="0"/>
        <v>0</v>
      </c>
      <c r="I29" s="669" t="s">
        <v>84</v>
      </c>
    </row>
    <row r="30" spans="1:9" s="664" customFormat="1" ht="18">
      <c r="A30" s="665"/>
      <c r="B30" s="666" t="s">
        <v>568</v>
      </c>
      <c r="C30" s="667"/>
      <c r="D30" s="669"/>
      <c r="E30" s="668"/>
      <c r="F30" s="668"/>
      <c r="G30" s="668"/>
      <c r="H30" s="748">
        <f t="shared" si="0"/>
        <v>0</v>
      </c>
      <c r="I30" s="669"/>
    </row>
    <row r="31" spans="1:9" s="664" customFormat="1" ht="18">
      <c r="A31" s="665"/>
      <c r="B31" s="666" t="s">
        <v>569</v>
      </c>
      <c r="C31" s="667"/>
      <c r="D31" s="669"/>
      <c r="E31" s="668"/>
      <c r="F31" s="668"/>
      <c r="G31" s="668"/>
      <c r="H31" s="748">
        <f t="shared" si="0"/>
        <v>0</v>
      </c>
      <c r="I31" s="669"/>
    </row>
    <row r="32" spans="1:9" s="664" customFormat="1" ht="18">
      <c r="A32" s="665"/>
      <c r="B32" s="731" t="s">
        <v>570</v>
      </c>
      <c r="C32" s="667"/>
      <c r="D32" s="669"/>
      <c r="E32" s="668"/>
      <c r="F32" s="668"/>
      <c r="G32" s="668"/>
      <c r="H32" s="748">
        <f t="shared" si="0"/>
        <v>0</v>
      </c>
      <c r="I32" s="669"/>
    </row>
    <row r="33" spans="1:9" s="664" customFormat="1" ht="18">
      <c r="A33" s="665"/>
      <c r="B33" s="730" t="s">
        <v>584</v>
      </c>
      <c r="C33" s="667"/>
      <c r="D33" s="669"/>
      <c r="E33" s="668"/>
      <c r="F33" s="668"/>
      <c r="G33" s="668"/>
      <c r="H33" s="748">
        <f t="shared" si="0"/>
        <v>0</v>
      </c>
      <c r="I33" s="669"/>
    </row>
    <row r="34" spans="1:9" s="664" customFormat="1" ht="18">
      <c r="A34" s="665"/>
      <c r="B34" s="671" t="s">
        <v>585</v>
      </c>
      <c r="C34" s="667"/>
      <c r="D34" s="669"/>
      <c r="E34" s="668"/>
      <c r="F34" s="668"/>
      <c r="G34" s="668"/>
      <c r="H34" s="748">
        <f t="shared" si="0"/>
        <v>0</v>
      </c>
      <c r="I34" s="669"/>
    </row>
    <row r="35" spans="1:9" s="664" customFormat="1" ht="18">
      <c r="A35" s="665"/>
      <c r="B35" s="671" t="s">
        <v>586</v>
      </c>
      <c r="C35" s="667"/>
      <c r="D35" s="669"/>
      <c r="E35" s="668"/>
      <c r="F35" s="668"/>
      <c r="G35" s="668"/>
      <c r="H35" s="748">
        <f t="shared" si="0"/>
        <v>0</v>
      </c>
      <c r="I35" s="669"/>
    </row>
    <row r="36" spans="1:9" s="664" customFormat="1" ht="18">
      <c r="A36" s="665"/>
      <c r="B36" s="671" t="s">
        <v>587</v>
      </c>
      <c r="C36" s="667"/>
      <c r="D36" s="669"/>
      <c r="E36" s="668"/>
      <c r="F36" s="668"/>
      <c r="G36" s="668"/>
      <c r="H36" s="748">
        <f t="shared" si="0"/>
        <v>0</v>
      </c>
      <c r="I36" s="669"/>
    </row>
    <row r="37" spans="1:9" s="664" customFormat="1" ht="18">
      <c r="A37" s="665"/>
      <c r="B37" s="671" t="s">
        <v>588</v>
      </c>
      <c r="C37" s="667"/>
      <c r="D37" s="669"/>
      <c r="E37" s="668"/>
      <c r="F37" s="668"/>
      <c r="G37" s="668"/>
      <c r="H37" s="748">
        <f t="shared" si="0"/>
        <v>0</v>
      </c>
      <c r="I37" s="669"/>
    </row>
    <row r="38" spans="1:9" s="664" customFormat="1" ht="18">
      <c r="A38" s="665">
        <v>10</v>
      </c>
      <c r="B38" s="666" t="s">
        <v>574</v>
      </c>
      <c r="C38" s="667"/>
      <c r="D38" s="669"/>
      <c r="E38" s="668"/>
      <c r="F38" s="668"/>
      <c r="G38" s="668"/>
      <c r="H38" s="748">
        <f t="shared" si="0"/>
        <v>0</v>
      </c>
      <c r="I38" s="669" t="s">
        <v>383</v>
      </c>
    </row>
    <row r="39" spans="1:9" s="664" customFormat="1" ht="18">
      <c r="A39" s="665"/>
      <c r="B39" s="666" t="s">
        <v>589</v>
      </c>
      <c r="C39" s="667"/>
      <c r="D39" s="669"/>
      <c r="E39" s="668"/>
      <c r="F39" s="668"/>
      <c r="G39" s="668"/>
      <c r="H39" s="748">
        <f t="shared" si="0"/>
        <v>0</v>
      </c>
      <c r="I39" s="669" t="s">
        <v>606</v>
      </c>
    </row>
    <row r="40" spans="1:9" s="664" customFormat="1" ht="18">
      <c r="A40" s="665"/>
      <c r="B40" s="666" t="s">
        <v>590</v>
      </c>
      <c r="C40" s="667"/>
      <c r="D40" s="669"/>
      <c r="E40" s="668"/>
      <c r="F40" s="668"/>
      <c r="G40" s="668"/>
      <c r="H40" s="748">
        <f t="shared" si="0"/>
        <v>0</v>
      </c>
      <c r="I40" s="669" t="s">
        <v>607</v>
      </c>
    </row>
    <row r="41" spans="1:9" s="664" customFormat="1" ht="18">
      <c r="A41" s="665"/>
      <c r="B41" s="666" t="s">
        <v>591</v>
      </c>
      <c r="C41" s="667"/>
      <c r="D41" s="669"/>
      <c r="E41" s="668"/>
      <c r="F41" s="668"/>
      <c r="G41" s="668"/>
      <c r="H41" s="775">
        <f t="shared" si="0"/>
        <v>0</v>
      </c>
      <c r="I41" s="669"/>
    </row>
    <row r="42" spans="1:9" s="664" customFormat="1" ht="18">
      <c r="A42" s="729"/>
      <c r="B42" s="776" t="s">
        <v>608</v>
      </c>
      <c r="C42" s="777"/>
      <c r="D42" s="735"/>
      <c r="E42" s="728"/>
      <c r="F42" s="728"/>
      <c r="G42" s="728"/>
      <c r="H42" s="755"/>
      <c r="I42" s="735"/>
    </row>
    <row r="43" spans="1:9" ht="18">
      <c r="A43" s="485"/>
      <c r="B43" s="614" t="s">
        <v>40</v>
      </c>
      <c r="C43" s="615"/>
      <c r="D43" s="616"/>
      <c r="E43" s="617">
        <f>SUM(E6:E41)</f>
        <v>468100</v>
      </c>
      <c r="F43" s="617"/>
      <c r="G43" s="617"/>
      <c r="H43" s="749">
        <f>SUM(H6:H41)</f>
        <v>468100</v>
      </c>
      <c r="I43" s="618" t="s">
        <v>385</v>
      </c>
    </row>
    <row r="44" ht="18">
      <c r="A44" s="397"/>
    </row>
    <row r="45" ht="18">
      <c r="A45" s="397"/>
    </row>
    <row r="46" ht="18">
      <c r="A46" s="397"/>
    </row>
    <row r="47" ht="18">
      <c r="A47" s="397"/>
    </row>
    <row r="48" ht="18">
      <c r="A48" s="397"/>
    </row>
    <row r="49" ht="18">
      <c r="A49" s="397"/>
    </row>
    <row r="50" ht="18">
      <c r="B50" s="394" t="s">
        <v>575</v>
      </c>
    </row>
  </sheetData>
  <sheetProtection/>
  <mergeCells count="2">
    <mergeCell ref="A3:A4"/>
    <mergeCell ref="E3:H3"/>
  </mergeCells>
  <printOptions horizontalCentered="1"/>
  <pageMargins left="0.11811023622047245" right="0" top="0.7480314960629921" bottom="0.35433070866141736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16"/>
  <sheetViews>
    <sheetView zoomScalePageLayoutView="0" workbookViewId="0" topLeftCell="A34">
      <selection activeCell="K27" sqref="K27"/>
    </sheetView>
  </sheetViews>
  <sheetFormatPr defaultColWidth="9.140625" defaultRowHeight="12.75"/>
  <sheetData>
    <row r="2" spans="1:16" ht="48" customHeight="1">
      <c r="A2" s="1294" t="s">
        <v>30</v>
      </c>
      <c r="B2" s="1294"/>
      <c r="C2" s="1294"/>
      <c r="D2" s="1294"/>
      <c r="E2" s="1294"/>
      <c r="F2" s="1294"/>
      <c r="G2" s="1294"/>
      <c r="H2" s="1294"/>
      <c r="I2" s="1294"/>
      <c r="J2" s="1294"/>
      <c r="K2" s="1294"/>
      <c r="L2" s="1294"/>
      <c r="M2" s="1294"/>
      <c r="N2" s="1294"/>
      <c r="O2" s="1294"/>
      <c r="P2" s="1294"/>
    </row>
    <row r="3" spans="1:16" ht="36" customHeight="1">
      <c r="A3" s="2"/>
      <c r="B3" s="1295" t="s">
        <v>29</v>
      </c>
      <c r="C3" s="1295"/>
      <c r="D3" s="1295"/>
      <c r="E3" s="1295"/>
      <c r="F3" s="1295"/>
      <c r="G3" s="1295"/>
      <c r="H3" s="1295"/>
      <c r="I3" s="1295"/>
      <c r="J3" s="1295"/>
      <c r="K3" s="1295"/>
      <c r="L3" s="1295"/>
      <c r="M3" s="1295"/>
      <c r="N3" s="1295"/>
      <c r="O3" s="1295"/>
      <c r="P3" s="1295"/>
    </row>
    <row r="4" spans="1:12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6" ht="51" customHeight="1">
      <c r="A5" s="1293" t="s">
        <v>31</v>
      </c>
      <c r="B5" s="1293"/>
      <c r="C5" s="1293"/>
      <c r="D5" s="1293"/>
      <c r="E5" s="1293"/>
      <c r="F5" s="1293"/>
      <c r="G5" s="1293"/>
      <c r="H5" s="1293"/>
      <c r="I5" s="1293"/>
      <c r="J5" s="1293"/>
      <c r="K5" s="1293"/>
      <c r="L5" s="1293"/>
      <c r="M5" s="1293"/>
      <c r="N5" s="1293"/>
      <c r="O5" s="1293"/>
      <c r="P5" s="1293"/>
    </row>
    <row r="6" spans="1:16" ht="51.75">
      <c r="A6" s="1"/>
      <c r="B6" s="1296" t="s">
        <v>34</v>
      </c>
      <c r="C6" s="1296"/>
      <c r="D6" s="1296"/>
      <c r="E6" s="1296"/>
      <c r="F6" s="1296"/>
      <c r="G6" s="1296"/>
      <c r="H6" s="1296"/>
      <c r="I6" s="1296"/>
      <c r="J6" s="1296"/>
      <c r="K6" s="1296"/>
      <c r="L6" s="1296"/>
      <c r="M6" s="1296"/>
      <c r="N6" s="1296"/>
      <c r="O6" s="1296"/>
      <c r="P6" s="1296"/>
    </row>
    <row r="7" ht="15" customHeight="1"/>
    <row r="8" spans="1:16" ht="48" customHeight="1">
      <c r="A8" s="1293" t="s">
        <v>33</v>
      </c>
      <c r="B8" s="1293"/>
      <c r="C8" s="1293"/>
      <c r="D8" s="1293"/>
      <c r="E8" s="1293"/>
      <c r="F8" s="1293"/>
      <c r="G8" s="1293"/>
      <c r="H8" s="1293"/>
      <c r="I8" s="1293"/>
      <c r="J8" s="1293"/>
      <c r="K8" s="1293"/>
      <c r="L8" s="1293"/>
      <c r="M8" s="1293"/>
      <c r="N8" s="1293"/>
      <c r="O8" s="1293"/>
      <c r="P8" s="1293"/>
    </row>
    <row r="9" spans="1:16" ht="46.5" customHeight="1">
      <c r="A9" s="5"/>
      <c r="B9" s="1293" t="s">
        <v>32</v>
      </c>
      <c r="C9" s="1293"/>
      <c r="D9" s="1293"/>
      <c r="E9" s="1293"/>
      <c r="F9" s="1293"/>
      <c r="G9" s="1293"/>
      <c r="H9" s="1293"/>
      <c r="I9" s="1293"/>
      <c r="J9" s="1293"/>
      <c r="K9" s="1293"/>
      <c r="L9" s="1293"/>
      <c r="M9" s="1293"/>
      <c r="N9" s="1293"/>
      <c r="O9" s="1293"/>
      <c r="P9" s="1293"/>
    </row>
    <row r="10" spans="1:16" ht="13.5" customHeight="1">
      <c r="A10" s="5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</row>
    <row r="11" spans="1:16" ht="51.75">
      <c r="A11" s="6" t="s">
        <v>35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ht="48" customHeight="1">
      <c r="B12" s="151" t="s">
        <v>36</v>
      </c>
    </row>
    <row r="14" ht="51">
      <c r="A14" s="9" t="s">
        <v>38</v>
      </c>
    </row>
    <row r="15" ht="45.75" customHeight="1">
      <c r="B15" s="8" t="s">
        <v>37</v>
      </c>
    </row>
    <row r="16" ht="48" customHeight="1">
      <c r="B16" s="7"/>
    </row>
  </sheetData>
  <sheetProtection/>
  <mergeCells count="6">
    <mergeCell ref="B9:P9"/>
    <mergeCell ref="A2:P2"/>
    <mergeCell ref="B3:P3"/>
    <mergeCell ref="A5:P5"/>
    <mergeCell ref="B6:P6"/>
    <mergeCell ref="A8:P8"/>
  </mergeCells>
  <printOptions horizontalCentered="1"/>
  <pageMargins left="0.11811023622047245" right="0.11811023622047245" top="0" bottom="0" header="0.11811023622047245" footer="0.118110236220472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16"/>
  <sheetViews>
    <sheetView zoomScalePageLayoutView="0" workbookViewId="0" topLeftCell="A1">
      <selection activeCell="C30" sqref="C30"/>
    </sheetView>
  </sheetViews>
  <sheetFormatPr defaultColWidth="9.140625" defaultRowHeight="12.75"/>
  <sheetData>
    <row r="2" spans="1:16" ht="48" customHeight="1">
      <c r="A2" s="1294" t="s">
        <v>30</v>
      </c>
      <c r="B2" s="1294"/>
      <c r="C2" s="1294"/>
      <c r="D2" s="1294"/>
      <c r="E2" s="1294"/>
      <c r="F2" s="1294"/>
      <c r="G2" s="1294"/>
      <c r="H2" s="1294"/>
      <c r="I2" s="1294"/>
      <c r="J2" s="1294"/>
      <c r="K2" s="1294"/>
      <c r="L2" s="1294"/>
      <c r="M2" s="1294"/>
      <c r="N2" s="1294"/>
      <c r="O2" s="1294"/>
      <c r="P2" s="1294"/>
    </row>
    <row r="3" spans="1:16" ht="36" customHeight="1">
      <c r="A3" s="2"/>
      <c r="B3" s="1295" t="s">
        <v>29</v>
      </c>
      <c r="C3" s="1295"/>
      <c r="D3" s="1295"/>
      <c r="E3" s="1295"/>
      <c r="F3" s="1295"/>
      <c r="G3" s="1295"/>
      <c r="H3" s="1295"/>
      <c r="I3" s="1295"/>
      <c r="J3" s="1295"/>
      <c r="K3" s="1295"/>
      <c r="L3" s="1295"/>
      <c r="M3" s="1295"/>
      <c r="N3" s="1295"/>
      <c r="O3" s="1295"/>
      <c r="P3" s="1295"/>
    </row>
    <row r="4" spans="1:12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6" ht="51" customHeight="1">
      <c r="A5" s="1293" t="s">
        <v>31</v>
      </c>
      <c r="B5" s="1293"/>
      <c r="C5" s="1293"/>
      <c r="D5" s="1293"/>
      <c r="E5" s="1293"/>
      <c r="F5" s="1293"/>
      <c r="G5" s="1293"/>
      <c r="H5" s="1293"/>
      <c r="I5" s="1293"/>
      <c r="J5" s="1293"/>
      <c r="K5" s="1293"/>
      <c r="L5" s="1293"/>
      <c r="M5" s="1293"/>
      <c r="N5" s="1293"/>
      <c r="O5" s="1293"/>
      <c r="P5" s="1293"/>
    </row>
    <row r="6" spans="1:16" ht="51.75">
      <c r="A6" s="1"/>
      <c r="B6" s="1296" t="s">
        <v>34</v>
      </c>
      <c r="C6" s="1296"/>
      <c r="D6" s="1296"/>
      <c r="E6" s="1296"/>
      <c r="F6" s="1296"/>
      <c r="G6" s="1296"/>
      <c r="H6" s="1296"/>
      <c r="I6" s="1296"/>
      <c r="J6" s="1296"/>
      <c r="K6" s="1296"/>
      <c r="L6" s="1296"/>
      <c r="M6" s="1296"/>
      <c r="N6" s="1296"/>
      <c r="O6" s="1296"/>
      <c r="P6" s="1296"/>
    </row>
    <row r="7" ht="15" customHeight="1"/>
    <row r="8" spans="1:16" ht="48" customHeight="1">
      <c r="A8" s="1293" t="s">
        <v>33</v>
      </c>
      <c r="B8" s="1293"/>
      <c r="C8" s="1293"/>
      <c r="D8" s="1293"/>
      <c r="E8" s="1293"/>
      <c r="F8" s="1293"/>
      <c r="G8" s="1293"/>
      <c r="H8" s="1293"/>
      <c r="I8" s="1293"/>
      <c r="J8" s="1293"/>
      <c r="K8" s="1293"/>
      <c r="L8" s="1293"/>
      <c r="M8" s="1293"/>
      <c r="N8" s="1293"/>
      <c r="O8" s="1293"/>
      <c r="P8" s="1293"/>
    </row>
    <row r="9" spans="1:16" ht="46.5" customHeight="1">
      <c r="A9" s="5"/>
      <c r="B9" s="1293" t="s">
        <v>32</v>
      </c>
      <c r="C9" s="1293"/>
      <c r="D9" s="1293"/>
      <c r="E9" s="1293"/>
      <c r="F9" s="1293"/>
      <c r="G9" s="1293"/>
      <c r="H9" s="1293"/>
      <c r="I9" s="1293"/>
      <c r="J9" s="1293"/>
      <c r="K9" s="1293"/>
      <c r="L9" s="1293"/>
      <c r="M9" s="1293"/>
      <c r="N9" s="1293"/>
      <c r="O9" s="1293"/>
      <c r="P9" s="1293"/>
    </row>
    <row r="10" spans="1:16" ht="13.5" customHeight="1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51.75">
      <c r="A11" s="6" t="s">
        <v>35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ht="48" customHeight="1">
      <c r="B12" s="4" t="s">
        <v>36</v>
      </c>
    </row>
    <row r="14" ht="51">
      <c r="A14" s="9" t="s">
        <v>38</v>
      </c>
    </row>
    <row r="15" ht="45.75" customHeight="1">
      <c r="B15" s="8" t="s">
        <v>37</v>
      </c>
    </row>
    <row r="16" ht="48" customHeight="1">
      <c r="B16" s="7"/>
    </row>
  </sheetData>
  <sheetProtection/>
  <mergeCells count="6">
    <mergeCell ref="B9:P9"/>
    <mergeCell ref="A5:P5"/>
    <mergeCell ref="B3:P3"/>
    <mergeCell ref="A2:P2"/>
    <mergeCell ref="B6:P6"/>
    <mergeCell ref="A8:P8"/>
  </mergeCells>
  <printOptions horizontalCentered="1"/>
  <pageMargins left="0.11811023622047245" right="0.11811023622047245" top="0" bottom="0" header="0.11811023622047245" footer="0.118110236220472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9.140625" style="1138" customWidth="1"/>
    <col min="2" max="2" width="7.140625" style="1138" customWidth="1"/>
    <col min="3" max="3" width="40.00390625" style="1138" customWidth="1"/>
    <col min="4" max="4" width="10.7109375" style="1138" customWidth="1"/>
    <col min="5" max="5" width="9.7109375" style="1138" customWidth="1"/>
    <col min="6" max="16384" width="9.140625" style="1138" customWidth="1"/>
  </cols>
  <sheetData>
    <row r="1" spans="1:5" ht="20.25">
      <c r="A1" s="1139" t="s">
        <v>839</v>
      </c>
      <c r="B1" s="1297" t="s">
        <v>840</v>
      </c>
      <c r="C1" s="1297"/>
      <c r="D1" s="1139" t="s">
        <v>841</v>
      </c>
      <c r="E1" s="1139" t="s">
        <v>352</v>
      </c>
    </row>
    <row r="2" spans="1:5" ht="20.25">
      <c r="A2" s="1140">
        <v>1</v>
      </c>
      <c r="B2" s="1141" t="s">
        <v>842</v>
      </c>
      <c r="C2" s="1141"/>
      <c r="D2" s="1140">
        <v>1</v>
      </c>
      <c r="E2" s="1140" t="s">
        <v>352</v>
      </c>
    </row>
    <row r="3" spans="1:5" ht="20.25">
      <c r="A3" s="1140">
        <v>2</v>
      </c>
      <c r="B3" s="1141" t="s">
        <v>843</v>
      </c>
      <c r="C3" s="1141"/>
      <c r="D3" s="1140">
        <v>9</v>
      </c>
      <c r="E3" s="1140" t="s">
        <v>352</v>
      </c>
    </row>
    <row r="4" spans="1:5" ht="20.25">
      <c r="A4" s="1140">
        <v>3</v>
      </c>
      <c r="B4" s="1141" t="s">
        <v>844</v>
      </c>
      <c r="C4" s="1141"/>
      <c r="D4" s="1140">
        <v>8</v>
      </c>
      <c r="E4" s="1140" t="s">
        <v>352</v>
      </c>
    </row>
    <row r="5" spans="1:5" ht="20.25">
      <c r="A5" s="1140"/>
      <c r="B5" s="1141" t="s">
        <v>845</v>
      </c>
      <c r="C5" s="1141"/>
      <c r="D5" s="1140"/>
      <c r="E5" s="1140"/>
    </row>
    <row r="6" spans="1:5" ht="20.25">
      <c r="A6" s="1140">
        <v>4</v>
      </c>
      <c r="B6" s="1142" t="s">
        <v>851</v>
      </c>
      <c r="C6" s="1141" t="s">
        <v>846</v>
      </c>
      <c r="D6" s="1140">
        <v>19</v>
      </c>
      <c r="E6" s="1140" t="s">
        <v>352</v>
      </c>
    </row>
    <row r="7" spans="1:5" ht="20.25">
      <c r="A7" s="1140">
        <v>5</v>
      </c>
      <c r="B7" s="1142" t="s">
        <v>851</v>
      </c>
      <c r="C7" s="1141" t="s">
        <v>847</v>
      </c>
      <c r="D7" s="1140">
        <v>3</v>
      </c>
      <c r="E7" s="1140" t="s">
        <v>352</v>
      </c>
    </row>
    <row r="8" spans="1:5" ht="20.25">
      <c r="A8" s="1140">
        <v>6</v>
      </c>
      <c r="B8" s="1142" t="s">
        <v>851</v>
      </c>
      <c r="C8" s="1141" t="s">
        <v>848</v>
      </c>
      <c r="D8" s="1140">
        <v>8</v>
      </c>
      <c r="E8" s="1140" t="s">
        <v>352</v>
      </c>
    </row>
    <row r="9" spans="1:5" ht="20.25">
      <c r="A9" s="1140">
        <v>7</v>
      </c>
      <c r="B9" s="1142" t="s">
        <v>851</v>
      </c>
      <c r="C9" s="1141" t="s">
        <v>849</v>
      </c>
      <c r="D9" s="1140">
        <v>5</v>
      </c>
      <c r="E9" s="1140" t="s">
        <v>352</v>
      </c>
    </row>
    <row r="10" spans="1:5" ht="20.25">
      <c r="A10" s="1140">
        <v>8</v>
      </c>
      <c r="B10" s="1142" t="s">
        <v>851</v>
      </c>
      <c r="C10" s="1141" t="s">
        <v>850</v>
      </c>
      <c r="D10" s="1140">
        <v>2</v>
      </c>
      <c r="E10" s="1140" t="s">
        <v>352</v>
      </c>
    </row>
    <row r="11" spans="1:5" ht="20.25">
      <c r="A11" s="1140">
        <v>9</v>
      </c>
      <c r="B11" s="1142" t="s">
        <v>851</v>
      </c>
      <c r="C11" s="1141" t="s">
        <v>854</v>
      </c>
      <c r="D11" s="1140">
        <v>4</v>
      </c>
      <c r="E11" s="1140" t="s">
        <v>352</v>
      </c>
    </row>
    <row r="12" spans="1:5" ht="20.25">
      <c r="A12" s="1140">
        <v>10</v>
      </c>
      <c r="B12" s="1141" t="s">
        <v>852</v>
      </c>
      <c r="C12" s="1141"/>
      <c r="D12" s="1140">
        <v>7</v>
      </c>
      <c r="E12" s="1140" t="s">
        <v>352</v>
      </c>
    </row>
    <row r="13" spans="1:5" ht="20.25">
      <c r="A13" s="1140">
        <v>11</v>
      </c>
      <c r="B13" s="1141" t="s">
        <v>853</v>
      </c>
      <c r="C13" s="1141"/>
      <c r="D13" s="1140">
        <v>117</v>
      </c>
      <c r="E13" s="1140" t="s">
        <v>352</v>
      </c>
    </row>
    <row r="14" spans="1:5" ht="20.25">
      <c r="A14" s="1140">
        <v>12</v>
      </c>
      <c r="B14" s="1141" t="s">
        <v>496</v>
      </c>
      <c r="C14" s="1141"/>
      <c r="D14" s="1140">
        <v>2</v>
      </c>
      <c r="E14" s="1140" t="s">
        <v>352</v>
      </c>
    </row>
    <row r="15" spans="1:5" ht="20.25">
      <c r="A15" s="1140">
        <v>13</v>
      </c>
      <c r="B15" s="1141" t="s">
        <v>855</v>
      </c>
      <c r="C15" s="1141"/>
      <c r="D15" s="1140">
        <v>20</v>
      </c>
      <c r="E15" s="1140" t="s">
        <v>352</v>
      </c>
    </row>
    <row r="16" spans="1:5" ht="20.25">
      <c r="A16" s="1140"/>
      <c r="B16" s="1142" t="s">
        <v>851</v>
      </c>
      <c r="C16" s="1141" t="s">
        <v>856</v>
      </c>
      <c r="D16" s="1140"/>
      <c r="E16" s="1140"/>
    </row>
    <row r="17" spans="1:5" ht="20.25">
      <c r="A17" s="1140"/>
      <c r="B17" s="1142" t="s">
        <v>851</v>
      </c>
      <c r="C17" s="1141" t="s">
        <v>857</v>
      </c>
      <c r="D17" s="1140"/>
      <c r="E17" s="1140"/>
    </row>
    <row r="18" spans="1:5" ht="20.25">
      <c r="A18" s="1140">
        <v>14</v>
      </c>
      <c r="B18" s="1141" t="s">
        <v>858</v>
      </c>
      <c r="C18" s="1141"/>
      <c r="D18" s="1140">
        <v>25</v>
      </c>
      <c r="E18" s="1140" t="s">
        <v>352</v>
      </c>
    </row>
    <row r="19" spans="1:5" ht="20.25">
      <c r="A19" s="1140"/>
      <c r="B19" s="1141" t="s">
        <v>859</v>
      </c>
      <c r="C19" s="1141"/>
      <c r="D19" s="1140"/>
      <c r="E19" s="1140"/>
    </row>
    <row r="20" spans="1:5" ht="20.25">
      <c r="A20" s="1141"/>
      <c r="B20" s="1141"/>
      <c r="C20" s="1139" t="s">
        <v>40</v>
      </c>
      <c r="D20" s="1139">
        <f>SUM(D2:D19)</f>
        <v>230</v>
      </c>
      <c r="E20" s="1139" t="s">
        <v>352</v>
      </c>
    </row>
  </sheetData>
  <sheetProtection/>
  <mergeCells count="1">
    <mergeCell ref="B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7:J16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0.7109375" style="0" bestFit="1" customWidth="1"/>
    <col min="5" max="5" width="11.57421875" style="0" bestFit="1" customWidth="1"/>
    <col min="6" max="6" width="11.421875" style="0" customWidth="1"/>
    <col min="7" max="7" width="27.8515625" style="0" bestFit="1" customWidth="1"/>
  </cols>
  <sheetData>
    <row r="7" spans="2:10" ht="19.5">
      <c r="B7" s="1167"/>
      <c r="C7" s="1167"/>
      <c r="D7" s="1167"/>
      <c r="E7" s="1167"/>
      <c r="F7" s="1167"/>
      <c r="G7" s="1167"/>
      <c r="H7" s="1167"/>
      <c r="I7" s="1167"/>
      <c r="J7" s="1167"/>
    </row>
    <row r="8" spans="1:10" ht="19.5">
      <c r="A8" s="1167">
        <v>108125</v>
      </c>
      <c r="B8" s="1167" t="s">
        <v>863</v>
      </c>
      <c r="C8" s="1167"/>
      <c r="D8" s="1167"/>
      <c r="E8" s="1167">
        <v>97405</v>
      </c>
      <c r="F8" s="1167" t="s">
        <v>870</v>
      </c>
      <c r="G8" s="1167"/>
      <c r="H8" s="1167"/>
      <c r="I8" s="1167"/>
      <c r="J8" s="1167"/>
    </row>
    <row r="9" spans="1:10" ht="19.5">
      <c r="A9" s="1167">
        <v>97405</v>
      </c>
      <c r="B9" s="1167">
        <v>86</v>
      </c>
      <c r="C9" s="1167" t="s">
        <v>39</v>
      </c>
      <c r="D9" s="1167"/>
      <c r="E9" s="1167">
        <v>34500</v>
      </c>
      <c r="F9" s="1167" t="s">
        <v>871</v>
      </c>
      <c r="H9" s="1167"/>
      <c r="I9" s="1167"/>
      <c r="J9" s="1167"/>
    </row>
    <row r="10" spans="1:10" ht="19.5">
      <c r="A10" s="1167">
        <f>A8-A9</f>
        <v>10720</v>
      </c>
      <c r="B10" s="1167">
        <v>258</v>
      </c>
      <c r="C10" s="1167" t="s">
        <v>864</v>
      </c>
      <c r="D10" s="1167"/>
      <c r="E10" s="1167">
        <v>7500</v>
      </c>
      <c r="F10" s="1167" t="s">
        <v>872</v>
      </c>
      <c r="H10" s="1167"/>
      <c r="I10" s="1167"/>
      <c r="J10" s="1167"/>
    </row>
    <row r="11" spans="1:10" ht="19.5">
      <c r="A11" s="1167"/>
      <c r="B11" s="1167">
        <v>50</v>
      </c>
      <c r="C11" s="1167" t="s">
        <v>352</v>
      </c>
      <c r="D11" s="1167"/>
      <c r="E11" s="1167">
        <v>1900</v>
      </c>
      <c r="F11" s="1167" t="s">
        <v>865</v>
      </c>
      <c r="H11" s="1167"/>
      <c r="I11" s="1167"/>
      <c r="J11" s="1167"/>
    </row>
    <row r="12" spans="1:10" ht="19.5">
      <c r="A12" s="1167"/>
      <c r="B12" s="1167">
        <v>150</v>
      </c>
      <c r="C12" s="1167" t="s">
        <v>866</v>
      </c>
      <c r="D12" s="1167"/>
      <c r="E12" s="1168">
        <v>3500</v>
      </c>
      <c r="F12" s="1167" t="s">
        <v>867</v>
      </c>
      <c r="H12" s="1167"/>
      <c r="I12" s="1167"/>
      <c r="J12" s="1167"/>
    </row>
    <row r="13" spans="1:10" ht="19.5">
      <c r="A13" s="1167"/>
      <c r="B13" s="1167">
        <f>B11*B12</f>
        <v>7500</v>
      </c>
      <c r="C13" s="1167" t="s">
        <v>385</v>
      </c>
      <c r="D13" s="1167"/>
      <c r="E13" s="1168">
        <v>4920</v>
      </c>
      <c r="F13" s="1169" t="s">
        <v>869</v>
      </c>
      <c r="H13" s="1167"/>
      <c r="I13" s="1167"/>
      <c r="J13" s="1167"/>
    </row>
    <row r="14" spans="1:10" ht="19.5">
      <c r="A14" s="1167"/>
      <c r="B14" s="1167"/>
      <c r="C14" s="1167"/>
      <c r="D14" s="1167"/>
      <c r="E14" s="1167">
        <v>400</v>
      </c>
      <c r="F14" s="1167" t="s">
        <v>868</v>
      </c>
      <c r="H14" s="1167"/>
      <c r="I14" s="1167"/>
      <c r="J14" s="1167"/>
    </row>
    <row r="15" spans="1:10" ht="19.5">
      <c r="A15" s="1167"/>
      <c r="B15" s="1167"/>
      <c r="C15" s="1167"/>
      <c r="D15" s="1167"/>
      <c r="E15" s="1168">
        <f>E8+E9+E10+E11+E12+E13+E14</f>
        <v>150125</v>
      </c>
      <c r="F15" s="1167" t="s">
        <v>40</v>
      </c>
      <c r="H15" s="1167"/>
      <c r="I15" s="1167"/>
      <c r="J15" s="1167"/>
    </row>
    <row r="16" spans="8:10" ht="19.5">
      <c r="H16" s="1167"/>
      <c r="I16" s="1167"/>
      <c r="J16" s="1167"/>
    </row>
  </sheetData>
  <sheetProtection/>
  <printOptions horizontalCentered="1"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6"/>
  <sheetViews>
    <sheetView tabSelected="1" zoomScaleSheetLayoutView="120" zoomScalePageLayoutView="0" workbookViewId="0" topLeftCell="A145">
      <selection activeCell="N161" sqref="N161"/>
    </sheetView>
  </sheetViews>
  <sheetFormatPr defaultColWidth="9.140625" defaultRowHeight="12.75"/>
  <cols>
    <col min="1" max="1" width="3.57421875" style="11" customWidth="1"/>
    <col min="2" max="2" width="12.421875" style="11" customWidth="1"/>
    <col min="3" max="3" width="12.140625" style="19" customWidth="1"/>
    <col min="4" max="4" width="10.00390625" style="11" bestFit="1" customWidth="1"/>
    <col min="5" max="5" width="16.140625" style="11" customWidth="1"/>
    <col min="6" max="6" width="18.57421875" style="11" customWidth="1"/>
    <col min="7" max="7" width="10.421875" style="11" customWidth="1"/>
    <col min="8" max="8" width="10.28125" style="11" customWidth="1"/>
    <col min="9" max="9" width="13.8515625" style="11" customWidth="1"/>
    <col min="10" max="10" width="8.421875" style="11" customWidth="1"/>
    <col min="11" max="11" width="9.421875" style="11" customWidth="1"/>
    <col min="12" max="12" width="10.7109375" style="11" customWidth="1"/>
    <col min="13" max="13" width="10.421875" style="11" customWidth="1"/>
    <col min="14" max="14" width="9.8515625" style="11" customWidth="1"/>
    <col min="15" max="15" width="8.7109375" style="11" customWidth="1"/>
    <col min="16" max="16" width="11.28125" style="11" customWidth="1"/>
    <col min="17" max="17" width="9.140625" style="11" customWidth="1"/>
    <col min="18" max="18" width="10.00390625" style="11" bestFit="1" customWidth="1"/>
    <col min="19" max="19" width="7.00390625" style="11" customWidth="1"/>
    <col min="20" max="20" width="5.8515625" style="11" customWidth="1"/>
    <col min="21" max="24" width="9.140625" style="11" customWidth="1"/>
    <col min="25" max="16384" width="9.140625" style="10" customWidth="1"/>
  </cols>
  <sheetData>
    <row r="1" spans="1:16" ht="23.25" customHeight="1">
      <c r="A1" s="25"/>
      <c r="B1" s="102" t="s">
        <v>93</v>
      </c>
      <c r="C1" s="102"/>
      <c r="D1" s="102"/>
      <c r="E1" s="102"/>
      <c r="G1" s="102"/>
      <c r="H1" s="102"/>
      <c r="I1" s="102"/>
      <c r="J1" s="102"/>
      <c r="K1" s="102"/>
      <c r="L1" s="102"/>
      <c r="M1" s="101"/>
      <c r="N1" s="28"/>
      <c r="O1" s="102"/>
      <c r="P1" s="102"/>
    </row>
    <row r="2" spans="1:27" s="14" customFormat="1" ht="23.25" customHeight="1">
      <c r="A2" s="76">
        <v>1</v>
      </c>
      <c r="B2" s="13" t="s">
        <v>47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3"/>
      <c r="Z2" s="13"/>
      <c r="AA2" s="13"/>
    </row>
    <row r="3" spans="1:27" s="14" customFormat="1" ht="23.25" customHeight="1">
      <c r="A3" s="76">
        <v>2</v>
      </c>
      <c r="B3" s="13" t="s">
        <v>48</v>
      </c>
      <c r="C3" s="16"/>
      <c r="D3" s="16"/>
      <c r="E3" s="16"/>
      <c r="F3" s="16"/>
      <c r="G3" s="16"/>
      <c r="H3" s="16"/>
      <c r="I3" s="16"/>
      <c r="J3" s="16"/>
      <c r="K3" s="16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Z3" s="13"/>
      <c r="AA3" s="13"/>
    </row>
    <row r="4" spans="1:27" s="14" customFormat="1" ht="23.25" customHeight="1">
      <c r="A4" s="76">
        <v>3</v>
      </c>
      <c r="B4" s="13" t="s">
        <v>104</v>
      </c>
      <c r="C4" s="16"/>
      <c r="D4" s="16"/>
      <c r="E4" s="16"/>
      <c r="F4" s="16"/>
      <c r="G4" s="16"/>
      <c r="H4" s="16"/>
      <c r="I4" s="16"/>
      <c r="J4" s="16"/>
      <c r="K4" s="16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3"/>
      <c r="Z4" s="13"/>
      <c r="AA4" s="13"/>
    </row>
    <row r="5" spans="2:24" s="14" customFormat="1" ht="23.25" customHeight="1">
      <c r="B5" s="1193" t="s">
        <v>179</v>
      </c>
      <c r="C5" s="1194"/>
      <c r="D5" s="1194"/>
      <c r="E5" s="1194"/>
      <c r="F5" s="1195"/>
      <c r="G5" s="1199" t="s">
        <v>3</v>
      </c>
      <c r="H5" s="1200"/>
      <c r="I5" s="1201"/>
      <c r="J5" s="1209" t="s">
        <v>9</v>
      </c>
      <c r="K5" s="1210"/>
      <c r="L5" s="1211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12" ht="23.25" customHeight="1">
      <c r="A6" s="26"/>
      <c r="B6" s="1196"/>
      <c r="C6" s="1197"/>
      <c r="D6" s="1197"/>
      <c r="E6" s="1197"/>
      <c r="F6" s="1198"/>
      <c r="G6" s="27">
        <v>2552</v>
      </c>
      <c r="H6" s="27">
        <v>2553</v>
      </c>
      <c r="I6" s="27">
        <v>2554</v>
      </c>
      <c r="J6" s="17">
        <v>2555</v>
      </c>
      <c r="K6" s="18">
        <v>2556</v>
      </c>
      <c r="L6" s="18">
        <v>2557</v>
      </c>
    </row>
    <row r="7" spans="1:12" ht="23.25" customHeight="1">
      <c r="A7" s="26"/>
      <c r="B7" s="178" t="s">
        <v>159</v>
      </c>
      <c r="C7" s="179"/>
      <c r="D7" s="179"/>
      <c r="E7" s="179"/>
      <c r="F7" s="180"/>
      <c r="G7" s="139"/>
      <c r="H7" s="139"/>
      <c r="I7" s="139"/>
      <c r="J7" s="139"/>
      <c r="K7" s="140"/>
      <c r="L7" s="140"/>
    </row>
    <row r="8" spans="1:12" ht="23.25" customHeight="1">
      <c r="A8" s="26"/>
      <c r="B8" s="473" t="s">
        <v>109</v>
      </c>
      <c r="C8" s="474"/>
      <c r="D8" s="474"/>
      <c r="E8" s="474"/>
      <c r="F8" s="475"/>
      <c r="G8" s="153"/>
      <c r="H8" s="153"/>
      <c r="I8" s="153"/>
      <c r="J8" s="153"/>
      <c r="K8" s="174"/>
      <c r="L8" s="174"/>
    </row>
    <row r="9" spans="1:12" ht="23.25" customHeight="1">
      <c r="A9" s="26"/>
      <c r="B9" s="476" t="s">
        <v>105</v>
      </c>
      <c r="C9" s="477"/>
      <c r="D9" s="477"/>
      <c r="E9" s="477"/>
      <c r="F9" s="478"/>
      <c r="G9" s="40"/>
      <c r="H9" s="40"/>
      <c r="I9" s="40"/>
      <c r="J9" s="40"/>
      <c r="K9" s="193"/>
      <c r="L9" s="193"/>
    </row>
    <row r="10" spans="1:12" ht="23.25" customHeight="1">
      <c r="A10" s="26"/>
      <c r="B10" s="186" t="s">
        <v>106</v>
      </c>
      <c r="C10" s="134"/>
      <c r="D10" s="133"/>
      <c r="E10" s="133"/>
      <c r="F10" s="184"/>
      <c r="G10" s="175"/>
      <c r="H10" s="175"/>
      <c r="I10" s="175"/>
      <c r="J10" s="170"/>
      <c r="K10" s="171"/>
      <c r="L10" s="171"/>
    </row>
    <row r="11" spans="1:12" ht="23.25" customHeight="1">
      <c r="A11" s="26"/>
      <c r="B11" s="164" t="s">
        <v>111</v>
      </c>
      <c r="C11" s="132"/>
      <c r="D11" s="131"/>
      <c r="E11" s="131"/>
      <c r="F11" s="241"/>
      <c r="G11" s="172"/>
      <c r="H11" s="172"/>
      <c r="I11" s="172"/>
      <c r="J11" s="53"/>
      <c r="K11" s="173"/>
      <c r="L11" s="173"/>
    </row>
    <row r="12" spans="1:12" ht="23.25" customHeight="1">
      <c r="A12" s="26"/>
      <c r="B12" s="242" t="s">
        <v>107</v>
      </c>
      <c r="G12" s="152"/>
      <c r="H12" s="152"/>
      <c r="I12" s="152"/>
      <c r="J12" s="153"/>
      <c r="K12" s="174"/>
      <c r="L12" s="174"/>
    </row>
    <row r="13" spans="1:12" ht="23.25" customHeight="1">
      <c r="A13" s="26"/>
      <c r="B13" s="267" t="s">
        <v>112</v>
      </c>
      <c r="C13" s="243"/>
      <c r="D13" s="244"/>
      <c r="E13" s="244"/>
      <c r="F13" s="244"/>
      <c r="G13" s="245">
        <v>90</v>
      </c>
      <c r="H13" s="245">
        <v>90</v>
      </c>
      <c r="I13" s="245">
        <v>90</v>
      </c>
      <c r="J13" s="245">
        <v>90</v>
      </c>
      <c r="K13" s="246">
        <v>95</v>
      </c>
      <c r="L13" s="246">
        <v>100</v>
      </c>
    </row>
    <row r="14" spans="1:12" ht="23.25" customHeight="1">
      <c r="A14" s="26"/>
      <c r="B14" s="144" t="s">
        <v>113</v>
      </c>
      <c r="G14" s="176">
        <v>100</v>
      </c>
      <c r="H14" s="176">
        <v>100</v>
      </c>
      <c r="I14" s="176">
        <v>100</v>
      </c>
      <c r="J14" s="176">
        <v>100</v>
      </c>
      <c r="K14" s="177">
        <v>100</v>
      </c>
      <c r="L14" s="177">
        <v>100</v>
      </c>
    </row>
    <row r="15" spans="1:12" ht="23.25" customHeight="1">
      <c r="A15" s="26"/>
      <c r="B15" s="144" t="s">
        <v>108</v>
      </c>
      <c r="G15" s="39"/>
      <c r="H15" s="39"/>
      <c r="I15" s="39"/>
      <c r="J15" s="53"/>
      <c r="K15" s="173"/>
      <c r="L15" s="173"/>
    </row>
    <row r="16" spans="1:12" ht="23.25" customHeight="1">
      <c r="A16" s="26"/>
      <c r="B16" s="450" t="s">
        <v>160</v>
      </c>
      <c r="C16" s="451"/>
      <c r="D16" s="452"/>
      <c r="E16" s="452"/>
      <c r="F16" s="453"/>
      <c r="G16" s="138"/>
      <c r="H16" s="138"/>
      <c r="I16" s="138"/>
      <c r="J16" s="139"/>
      <c r="K16" s="140"/>
      <c r="L16" s="140"/>
    </row>
    <row r="17" spans="1:12" ht="23.25" customHeight="1">
      <c r="A17" s="26"/>
      <c r="B17" s="435" t="s">
        <v>110</v>
      </c>
      <c r="C17" s="454"/>
      <c r="D17" s="455"/>
      <c r="E17" s="455"/>
      <c r="F17" s="456"/>
      <c r="G17" s="152"/>
      <c r="H17" s="152"/>
      <c r="I17" s="152"/>
      <c r="J17" s="153"/>
      <c r="K17" s="174"/>
      <c r="L17" s="174"/>
    </row>
    <row r="18" spans="1:12" ht="23.25" customHeight="1">
      <c r="A18" s="26"/>
      <c r="B18" s="457" t="s">
        <v>351</v>
      </c>
      <c r="C18" s="455"/>
      <c r="D18" s="455"/>
      <c r="E18" s="455"/>
      <c r="F18" s="456"/>
      <c r="G18" s="152"/>
      <c r="H18" s="152"/>
      <c r="I18" s="152"/>
      <c r="J18" s="153"/>
      <c r="K18" s="174"/>
      <c r="L18" s="174"/>
    </row>
    <row r="19" spans="1:12" ht="23.25" customHeight="1">
      <c r="A19" s="26"/>
      <c r="B19" s="438" t="s">
        <v>350</v>
      </c>
      <c r="C19" s="439"/>
      <c r="D19" s="439"/>
      <c r="E19" s="439"/>
      <c r="F19" s="440"/>
      <c r="G19" s="39"/>
      <c r="H19" s="39"/>
      <c r="I19" s="39"/>
      <c r="J19" s="40"/>
      <c r="K19" s="193"/>
      <c r="L19" s="193"/>
    </row>
    <row r="20" spans="1:12" ht="23.25" customHeight="1">
      <c r="A20" s="26"/>
      <c r="B20" s="186" t="s">
        <v>161</v>
      </c>
      <c r="C20" s="187"/>
      <c r="D20" s="187"/>
      <c r="E20" s="187"/>
      <c r="F20" s="428"/>
      <c r="G20" s="138"/>
      <c r="H20" s="138"/>
      <c r="I20" s="138"/>
      <c r="J20" s="139"/>
      <c r="K20" s="140"/>
      <c r="L20" s="140"/>
    </row>
    <row r="21" spans="1:12" ht="23.25" customHeight="1">
      <c r="A21" s="26"/>
      <c r="B21" s="164" t="s">
        <v>120</v>
      </c>
      <c r="C21" s="185"/>
      <c r="D21" s="185"/>
      <c r="E21" s="185"/>
      <c r="F21" s="430"/>
      <c r="G21" s="39"/>
      <c r="H21" s="39"/>
      <c r="I21" s="39"/>
      <c r="J21" s="40"/>
      <c r="K21" s="193"/>
      <c r="L21" s="193"/>
    </row>
    <row r="22" spans="1:13" ht="23.25" customHeight="1">
      <c r="A22" s="26"/>
      <c r="B22" s="1193" t="s">
        <v>179</v>
      </c>
      <c r="C22" s="1194"/>
      <c r="D22" s="1194"/>
      <c r="E22" s="1194"/>
      <c r="F22" s="1195"/>
      <c r="G22" s="1199" t="s">
        <v>3</v>
      </c>
      <c r="H22" s="1200"/>
      <c r="I22" s="1201"/>
      <c r="J22" s="1209" t="s">
        <v>9</v>
      </c>
      <c r="K22" s="1210"/>
      <c r="L22" s="1211"/>
      <c r="M22" s="101"/>
    </row>
    <row r="23" spans="1:12" ht="23.25" customHeight="1">
      <c r="A23" s="26"/>
      <c r="B23" s="1196"/>
      <c r="C23" s="1197"/>
      <c r="D23" s="1197"/>
      <c r="E23" s="1197"/>
      <c r="F23" s="1198"/>
      <c r="G23" s="27">
        <v>2552</v>
      </c>
      <c r="H23" s="27">
        <v>2553</v>
      </c>
      <c r="I23" s="27">
        <v>2554</v>
      </c>
      <c r="J23" s="17">
        <v>2555</v>
      </c>
      <c r="K23" s="18">
        <v>2556</v>
      </c>
      <c r="L23" s="18">
        <v>2557</v>
      </c>
    </row>
    <row r="24" spans="1:12" ht="22.5" customHeight="1">
      <c r="A24" s="26"/>
      <c r="B24" s="188" t="s">
        <v>107</v>
      </c>
      <c r="C24" s="187"/>
      <c r="D24" s="187"/>
      <c r="E24" s="187"/>
      <c r="F24" s="428"/>
      <c r="G24" s="138"/>
      <c r="H24" s="138"/>
      <c r="I24" s="138"/>
      <c r="J24" s="139"/>
      <c r="K24" s="140"/>
      <c r="L24" s="140"/>
    </row>
    <row r="25" spans="1:12" ht="22.5" customHeight="1">
      <c r="A25" s="26"/>
      <c r="B25" s="441" t="s">
        <v>115</v>
      </c>
      <c r="C25" s="442"/>
      <c r="D25" s="442"/>
      <c r="E25" s="442"/>
      <c r="F25" s="443"/>
      <c r="G25" s="308" t="s">
        <v>42</v>
      </c>
      <c r="H25" s="308" t="s">
        <v>42</v>
      </c>
      <c r="I25" s="308" t="s">
        <v>42</v>
      </c>
      <c r="J25" s="251">
        <v>100</v>
      </c>
      <c r="K25" s="252">
        <v>100</v>
      </c>
      <c r="L25" s="252">
        <v>100</v>
      </c>
    </row>
    <row r="26" spans="1:12" ht="22.5" customHeight="1">
      <c r="A26" s="26"/>
      <c r="B26" s="444" t="s">
        <v>117</v>
      </c>
      <c r="C26" s="445"/>
      <c r="D26" s="445"/>
      <c r="E26" s="445"/>
      <c r="F26" s="446"/>
      <c r="G26" s="308" t="s">
        <v>42</v>
      </c>
      <c r="H26" s="308" t="s">
        <v>42</v>
      </c>
      <c r="I26" s="308" t="s">
        <v>42</v>
      </c>
      <c r="J26" s="253">
        <v>100</v>
      </c>
      <c r="K26" s="254">
        <v>100</v>
      </c>
      <c r="L26" s="254">
        <v>100</v>
      </c>
    </row>
    <row r="27" spans="1:12" ht="22.5" customHeight="1">
      <c r="A27" s="26"/>
      <c r="B27" s="447" t="s">
        <v>114</v>
      </c>
      <c r="C27" s="448"/>
      <c r="D27" s="448"/>
      <c r="E27" s="448"/>
      <c r="F27" s="449"/>
      <c r="G27" s="255"/>
      <c r="H27" s="255"/>
      <c r="I27" s="255"/>
      <c r="J27" s="256"/>
      <c r="K27" s="257"/>
      <c r="L27" s="257"/>
    </row>
    <row r="28" spans="1:12" ht="22.5" customHeight="1">
      <c r="A28" s="26"/>
      <c r="B28" s="435" t="s">
        <v>268</v>
      </c>
      <c r="C28" s="436"/>
      <c r="D28" s="436"/>
      <c r="E28" s="436"/>
      <c r="F28" s="437"/>
      <c r="G28" s="308" t="s">
        <v>42</v>
      </c>
      <c r="H28" s="308" t="s">
        <v>42</v>
      </c>
      <c r="I28" s="308" t="s">
        <v>42</v>
      </c>
      <c r="J28" s="176">
        <v>100</v>
      </c>
      <c r="K28" s="177">
        <v>100</v>
      </c>
      <c r="L28" s="177">
        <v>100</v>
      </c>
    </row>
    <row r="29" spans="1:12" ht="22.5" customHeight="1">
      <c r="A29" s="26"/>
      <c r="B29" s="438" t="s">
        <v>116</v>
      </c>
      <c r="C29" s="439"/>
      <c r="D29" s="439"/>
      <c r="E29" s="439"/>
      <c r="F29" s="440"/>
      <c r="G29" s="172"/>
      <c r="H29" s="172"/>
      <c r="I29" s="172"/>
      <c r="J29" s="53"/>
      <c r="K29" s="173"/>
      <c r="L29" s="173"/>
    </row>
    <row r="30" spans="1:12" ht="22.5" customHeight="1">
      <c r="A30" s="26"/>
      <c r="B30" s="186" t="s">
        <v>163</v>
      </c>
      <c r="C30" s="187"/>
      <c r="D30" s="187"/>
      <c r="E30" s="187"/>
      <c r="F30" s="428"/>
      <c r="G30" s="138"/>
      <c r="H30" s="138"/>
      <c r="I30" s="138"/>
      <c r="J30" s="139"/>
      <c r="K30" s="140"/>
      <c r="L30" s="140"/>
    </row>
    <row r="31" spans="1:12" ht="22.5" customHeight="1">
      <c r="A31" s="26"/>
      <c r="B31" s="144" t="s">
        <v>118</v>
      </c>
      <c r="C31" s="20"/>
      <c r="D31" s="20"/>
      <c r="E31" s="20"/>
      <c r="F31" s="348"/>
      <c r="G31" s="152"/>
      <c r="H31" s="152"/>
      <c r="I31" s="152"/>
      <c r="J31" s="153"/>
      <c r="K31" s="174"/>
      <c r="L31" s="174"/>
    </row>
    <row r="32" spans="1:12" ht="22.5" customHeight="1">
      <c r="A32" s="26"/>
      <c r="B32" s="429" t="s">
        <v>119</v>
      </c>
      <c r="C32" s="185"/>
      <c r="D32" s="185"/>
      <c r="E32" s="185"/>
      <c r="F32" s="430"/>
      <c r="G32" s="39"/>
      <c r="H32" s="39"/>
      <c r="I32" s="39"/>
      <c r="J32" s="40"/>
      <c r="K32" s="193"/>
      <c r="L32" s="193"/>
    </row>
    <row r="33" spans="1:12" ht="22.5" customHeight="1">
      <c r="A33" s="26"/>
      <c r="B33" s="188" t="s">
        <v>107</v>
      </c>
      <c r="C33" s="187"/>
      <c r="D33" s="187"/>
      <c r="E33" s="187"/>
      <c r="F33" s="428"/>
      <c r="G33" s="797"/>
      <c r="H33" s="797"/>
      <c r="I33" s="797"/>
      <c r="J33" s="798"/>
      <c r="K33" s="140"/>
      <c r="L33" s="140"/>
    </row>
    <row r="34" spans="1:12" ht="22.5" customHeight="1">
      <c r="A34" s="26"/>
      <c r="B34" s="458" t="s">
        <v>121</v>
      </c>
      <c r="C34" s="442"/>
      <c r="D34" s="442"/>
      <c r="E34" s="442"/>
      <c r="F34" s="443"/>
      <c r="G34" s="305" t="s">
        <v>42</v>
      </c>
      <c r="H34" s="305" t="s">
        <v>42</v>
      </c>
      <c r="I34" s="305" t="s">
        <v>42</v>
      </c>
      <c r="J34" s="176">
        <v>75</v>
      </c>
      <c r="K34" s="258">
        <v>80</v>
      </c>
      <c r="L34" s="258">
        <v>85</v>
      </c>
    </row>
    <row r="35" spans="1:12" ht="22.5" customHeight="1">
      <c r="A35" s="26"/>
      <c r="B35" s="459" t="s">
        <v>122</v>
      </c>
      <c r="C35" s="460"/>
      <c r="D35" s="460"/>
      <c r="E35" s="460"/>
      <c r="F35" s="461"/>
      <c r="G35" s="261"/>
      <c r="H35" s="261"/>
      <c r="I35" s="261"/>
      <c r="J35" s="262"/>
      <c r="K35" s="263"/>
      <c r="L35" s="263"/>
    </row>
    <row r="36" spans="1:12" ht="22.5" customHeight="1">
      <c r="A36" s="26"/>
      <c r="B36" s="462" t="s">
        <v>124</v>
      </c>
      <c r="C36" s="436"/>
      <c r="D36" s="436"/>
      <c r="E36" s="436"/>
      <c r="F36" s="437"/>
      <c r="G36" s="308" t="s">
        <v>42</v>
      </c>
      <c r="H36" s="308" t="s">
        <v>42</v>
      </c>
      <c r="I36" s="308" t="s">
        <v>42</v>
      </c>
      <c r="J36" s="176">
        <v>75</v>
      </c>
      <c r="K36" s="177">
        <v>80</v>
      </c>
      <c r="L36" s="177">
        <v>85</v>
      </c>
    </row>
    <row r="37" spans="1:15" ht="22.5" customHeight="1">
      <c r="A37" s="26"/>
      <c r="B37" s="438" t="s">
        <v>123</v>
      </c>
      <c r="C37" s="439"/>
      <c r="D37" s="439"/>
      <c r="E37" s="439"/>
      <c r="F37" s="440"/>
      <c r="G37" s="172"/>
      <c r="H37" s="172"/>
      <c r="I37" s="172"/>
      <c r="J37" s="53"/>
      <c r="K37" s="173"/>
      <c r="L37" s="173"/>
      <c r="O37" s="143"/>
    </row>
    <row r="38" spans="1:15" ht="22.5" customHeight="1">
      <c r="A38" s="26"/>
      <c r="B38" s="187"/>
      <c r="C38" s="187"/>
      <c r="D38" s="187"/>
      <c r="E38" s="187"/>
      <c r="F38" s="187"/>
      <c r="G38" s="200"/>
      <c r="H38" s="200"/>
      <c r="I38" s="200"/>
      <c r="J38" s="200"/>
      <c r="K38" s="240"/>
      <c r="L38" s="240"/>
      <c r="O38" s="143"/>
    </row>
    <row r="39" spans="1:15" ht="22.5" customHeight="1">
      <c r="A39" s="26"/>
      <c r="B39" s="20"/>
      <c r="C39" s="20"/>
      <c r="D39" s="20"/>
      <c r="E39" s="20"/>
      <c r="F39" s="20"/>
      <c r="G39" s="28"/>
      <c r="H39" s="28"/>
      <c r="I39" s="28"/>
      <c r="J39" s="28"/>
      <c r="K39" s="83"/>
      <c r="L39" s="83"/>
      <c r="O39" s="143"/>
    </row>
    <row r="40" spans="1:15" ht="22.5" customHeight="1">
      <c r="A40" s="26"/>
      <c r="B40" s="20"/>
      <c r="C40" s="20"/>
      <c r="D40" s="20"/>
      <c r="E40" s="20"/>
      <c r="F40" s="20"/>
      <c r="G40" s="28"/>
      <c r="H40" s="28"/>
      <c r="I40" s="28"/>
      <c r="J40" s="28"/>
      <c r="K40" s="83"/>
      <c r="L40" s="83"/>
      <c r="O40" s="143"/>
    </row>
    <row r="41" spans="1:15" ht="22.5" customHeight="1">
      <c r="A41" s="26"/>
      <c r="B41" s="20"/>
      <c r="C41" s="20"/>
      <c r="D41" s="20"/>
      <c r="E41" s="20"/>
      <c r="F41" s="20"/>
      <c r="G41" s="28"/>
      <c r="H41" s="28"/>
      <c r="I41" s="28"/>
      <c r="J41" s="28"/>
      <c r="K41" s="83"/>
      <c r="L41" s="83"/>
      <c r="O41" s="143"/>
    </row>
    <row r="42" spans="1:15" ht="22.5" customHeight="1">
      <c r="A42" s="26"/>
      <c r="B42" s="20"/>
      <c r="C42" s="20"/>
      <c r="D42" s="20"/>
      <c r="E42" s="20"/>
      <c r="F42" s="20"/>
      <c r="G42" s="28"/>
      <c r="H42" s="28"/>
      <c r="I42" s="28"/>
      <c r="J42" s="28"/>
      <c r="K42" s="83"/>
      <c r="L42" s="83"/>
      <c r="O42" s="143"/>
    </row>
    <row r="43" spans="1:15" ht="22.5" customHeight="1">
      <c r="A43" s="26"/>
      <c r="B43" s="20"/>
      <c r="C43" s="20"/>
      <c r="D43" s="20"/>
      <c r="E43" s="20"/>
      <c r="F43" s="20"/>
      <c r="G43" s="28"/>
      <c r="H43" s="28"/>
      <c r="I43" s="28"/>
      <c r="J43" s="28"/>
      <c r="K43" s="83"/>
      <c r="L43" s="83"/>
      <c r="O43" s="143"/>
    </row>
    <row r="44" spans="1:15" ht="22.5" customHeight="1">
      <c r="A44" s="26"/>
      <c r="B44" s="1193" t="s">
        <v>179</v>
      </c>
      <c r="C44" s="1194"/>
      <c r="D44" s="1194"/>
      <c r="E44" s="1194"/>
      <c r="F44" s="1195"/>
      <c r="G44" s="1199" t="s">
        <v>3</v>
      </c>
      <c r="H44" s="1200"/>
      <c r="I44" s="1201"/>
      <c r="J44" s="1209" t="s">
        <v>9</v>
      </c>
      <c r="K44" s="1210"/>
      <c r="L44" s="1211"/>
      <c r="M44" s="28"/>
      <c r="O44" s="143"/>
    </row>
    <row r="45" spans="1:15" ht="22.5" customHeight="1">
      <c r="A45" s="26"/>
      <c r="B45" s="1196"/>
      <c r="C45" s="1197"/>
      <c r="D45" s="1197"/>
      <c r="E45" s="1197"/>
      <c r="F45" s="1198"/>
      <c r="G45" s="27">
        <v>2552</v>
      </c>
      <c r="H45" s="27">
        <v>2553</v>
      </c>
      <c r="I45" s="27">
        <v>2554</v>
      </c>
      <c r="J45" s="17">
        <v>2555</v>
      </c>
      <c r="K45" s="18">
        <v>2556</v>
      </c>
      <c r="L45" s="18">
        <v>2557</v>
      </c>
      <c r="O45" s="143"/>
    </row>
    <row r="46" spans="1:15" ht="22.5" customHeight="1">
      <c r="A46" s="26"/>
      <c r="B46" s="188" t="s">
        <v>162</v>
      </c>
      <c r="C46" s="187"/>
      <c r="D46" s="187"/>
      <c r="E46" s="187"/>
      <c r="F46" s="428"/>
      <c r="G46" s="138"/>
      <c r="H46" s="138"/>
      <c r="I46" s="138"/>
      <c r="J46" s="139"/>
      <c r="K46" s="140"/>
      <c r="L46" s="140"/>
      <c r="O46" s="143"/>
    </row>
    <row r="47" spans="1:12" ht="22.5" customHeight="1">
      <c r="A47" s="26"/>
      <c r="B47" s="189" t="s">
        <v>125</v>
      </c>
      <c r="C47" s="181"/>
      <c r="D47" s="181"/>
      <c r="E47" s="181"/>
      <c r="F47" s="182"/>
      <c r="G47" s="39"/>
      <c r="H47" s="39"/>
      <c r="I47" s="39"/>
      <c r="J47" s="40"/>
      <c r="K47" s="193"/>
      <c r="L47" s="193"/>
    </row>
    <row r="48" spans="1:12" ht="22.5" customHeight="1">
      <c r="A48" s="26"/>
      <c r="B48" s="186" t="s">
        <v>106</v>
      </c>
      <c r="C48" s="179"/>
      <c r="D48" s="179"/>
      <c r="E48" s="179"/>
      <c r="F48" s="180"/>
      <c r="G48" s="138"/>
      <c r="H48" s="138"/>
      <c r="I48" s="138"/>
      <c r="J48" s="139"/>
      <c r="K48" s="140"/>
      <c r="L48" s="140"/>
    </row>
    <row r="49" spans="1:12" ht="22.5" customHeight="1">
      <c r="A49" s="26"/>
      <c r="B49" s="141" t="s">
        <v>126</v>
      </c>
      <c r="C49" s="22"/>
      <c r="D49" s="22"/>
      <c r="E49" s="22"/>
      <c r="F49" s="142"/>
      <c r="G49" s="152"/>
      <c r="H49" s="152"/>
      <c r="I49" s="152"/>
      <c r="J49" s="153"/>
      <c r="K49" s="174"/>
      <c r="L49" s="174"/>
    </row>
    <row r="50" spans="1:12" ht="22.5" customHeight="1">
      <c r="A50" s="26"/>
      <c r="B50" s="347" t="s">
        <v>127</v>
      </c>
      <c r="C50" s="20"/>
      <c r="D50" s="20"/>
      <c r="E50" s="20"/>
      <c r="F50" s="348"/>
      <c r="G50" s="152"/>
      <c r="H50" s="152"/>
      <c r="I50" s="152"/>
      <c r="J50" s="153"/>
      <c r="K50" s="174"/>
      <c r="L50" s="174"/>
    </row>
    <row r="51" spans="1:12" ht="22.5" customHeight="1">
      <c r="A51" s="26"/>
      <c r="B51" s="429" t="s">
        <v>128</v>
      </c>
      <c r="C51" s="185"/>
      <c r="D51" s="185"/>
      <c r="E51" s="185"/>
      <c r="F51" s="430"/>
      <c r="G51" s="39"/>
      <c r="H51" s="39"/>
      <c r="I51" s="39"/>
      <c r="J51" s="40"/>
      <c r="K51" s="193"/>
      <c r="L51" s="193"/>
    </row>
    <row r="52" spans="1:12" ht="21.75" customHeight="1">
      <c r="A52" s="26"/>
      <c r="B52" s="188" t="s">
        <v>107</v>
      </c>
      <c r="C52" s="187"/>
      <c r="D52" s="187"/>
      <c r="E52" s="187"/>
      <c r="F52" s="428"/>
      <c r="G52" s="138"/>
      <c r="H52" s="138"/>
      <c r="I52" s="138"/>
      <c r="J52" s="139"/>
      <c r="K52" s="140"/>
      <c r="L52" s="140"/>
    </row>
    <row r="53" spans="1:12" ht="21.75" customHeight="1">
      <c r="A53" s="26"/>
      <c r="B53" s="144" t="s">
        <v>129</v>
      </c>
      <c r="C53" s="20"/>
      <c r="D53" s="20"/>
      <c r="E53" s="20"/>
      <c r="F53" s="348"/>
      <c r="G53" s="152"/>
      <c r="H53" s="152"/>
      <c r="I53" s="152"/>
      <c r="J53" s="153"/>
      <c r="K53" s="174"/>
      <c r="L53" s="174"/>
    </row>
    <row r="54" spans="1:12" ht="13.5" customHeight="1">
      <c r="A54" s="26"/>
      <c r="B54" s="268" t="s">
        <v>130</v>
      </c>
      <c r="C54" s="269"/>
      <c r="D54" s="269"/>
      <c r="E54" s="269"/>
      <c r="F54" s="270"/>
      <c r="G54" s="195"/>
      <c r="H54" s="195"/>
      <c r="I54" s="195"/>
      <c r="J54" s="176"/>
      <c r="K54" s="177"/>
      <c r="L54" s="177"/>
    </row>
    <row r="55" spans="1:12" ht="27.75" customHeight="1">
      <c r="A55" s="26"/>
      <c r="B55" s="1213" t="s">
        <v>49</v>
      </c>
      <c r="C55" s="1214"/>
      <c r="D55" s="1214"/>
      <c r="E55" s="190"/>
      <c r="F55" s="191"/>
      <c r="G55" s="194">
        <v>54.75</v>
      </c>
      <c r="H55" s="194">
        <v>44.21</v>
      </c>
      <c r="I55" s="194">
        <v>44.63</v>
      </c>
      <c r="J55" s="168">
        <f>I55+5</f>
        <v>49.63</v>
      </c>
      <c r="K55" s="168">
        <f>J55+5</f>
        <v>54.63</v>
      </c>
      <c r="L55" s="168">
        <f>K55+5</f>
        <v>59.63</v>
      </c>
    </row>
    <row r="56" spans="1:12" ht="21.75" customHeight="1">
      <c r="A56" s="26"/>
      <c r="B56" s="1215" t="s">
        <v>50</v>
      </c>
      <c r="C56" s="1216"/>
      <c r="D56" s="1216"/>
      <c r="E56" s="29"/>
      <c r="F56" s="30"/>
      <c r="G56" s="21">
        <v>43.22</v>
      </c>
      <c r="H56" s="21">
        <v>31.6</v>
      </c>
      <c r="I56" s="21">
        <v>33.08</v>
      </c>
      <c r="J56" s="168">
        <f>I56+5</f>
        <v>38.08</v>
      </c>
      <c r="K56" s="168">
        <f>J56+5</f>
        <v>43.08</v>
      </c>
      <c r="L56" s="168">
        <f>K56+5</f>
        <v>48.08</v>
      </c>
    </row>
    <row r="57" spans="1:12" ht="21.75" customHeight="1">
      <c r="A57" s="26"/>
      <c r="B57" s="1217" t="s">
        <v>51</v>
      </c>
      <c r="C57" s="1218"/>
      <c r="D57" s="1218"/>
      <c r="E57" s="29"/>
      <c r="F57" s="30"/>
      <c r="G57" s="126">
        <v>47.96</v>
      </c>
      <c r="H57" s="21">
        <v>40.51</v>
      </c>
      <c r="I57" s="21">
        <v>60.49</v>
      </c>
      <c r="J57" s="168">
        <f>I57+5</f>
        <v>65.49000000000001</v>
      </c>
      <c r="K57" s="168">
        <f>J57+5</f>
        <v>70.49000000000001</v>
      </c>
      <c r="L57" s="168">
        <f>K57+5</f>
        <v>75.49000000000001</v>
      </c>
    </row>
    <row r="58" spans="1:12" ht="21.75" customHeight="1">
      <c r="A58" s="26"/>
      <c r="B58" s="1217" t="s">
        <v>52</v>
      </c>
      <c r="C58" s="1218"/>
      <c r="D58" s="1218"/>
      <c r="E58" s="29"/>
      <c r="F58" s="30"/>
      <c r="G58" s="21">
        <v>34.53</v>
      </c>
      <c r="H58" s="21">
        <v>26.25</v>
      </c>
      <c r="I58" s="21">
        <v>32.1</v>
      </c>
      <c r="J58" s="168">
        <f>I58+5</f>
        <v>37.1</v>
      </c>
      <c r="K58" s="168">
        <f>J58+5</f>
        <v>42.1</v>
      </c>
      <c r="L58" s="168">
        <f>K58+5</f>
        <v>47.1</v>
      </c>
    </row>
    <row r="59" spans="1:12" ht="21.75" customHeight="1">
      <c r="A59" s="26"/>
      <c r="B59" s="1219" t="s">
        <v>53</v>
      </c>
      <c r="C59" s="1219"/>
      <c r="D59" s="1219"/>
      <c r="E59" s="1219"/>
      <c r="F59" s="1219"/>
      <c r="G59" s="21">
        <v>43.75</v>
      </c>
      <c r="H59" s="21">
        <v>32.75</v>
      </c>
      <c r="I59" s="21">
        <v>54.24</v>
      </c>
      <c r="J59" s="168">
        <f>I59+5</f>
        <v>59.24</v>
      </c>
      <c r="K59" s="168">
        <f>J59+5</f>
        <v>64.24000000000001</v>
      </c>
      <c r="L59" s="168">
        <f>K59+5</f>
        <v>69.24000000000001</v>
      </c>
    </row>
    <row r="60" spans="1:12" ht="21.75" customHeight="1">
      <c r="A60" s="26"/>
      <c r="B60" s="1219" t="s">
        <v>54</v>
      </c>
      <c r="C60" s="1219"/>
      <c r="D60" s="1219"/>
      <c r="E60" s="1219"/>
      <c r="F60" s="1219"/>
      <c r="G60" s="21">
        <v>43.51</v>
      </c>
      <c r="H60" s="21">
        <v>43.88</v>
      </c>
      <c r="I60" s="21">
        <v>51.38</v>
      </c>
      <c r="J60" s="168">
        <f>I60+5</f>
        <v>56.38</v>
      </c>
      <c r="K60" s="168">
        <f>J60+5</f>
        <v>61.38</v>
      </c>
      <c r="L60" s="168">
        <f>K60+5</f>
        <v>66.38</v>
      </c>
    </row>
    <row r="61" spans="1:12" ht="21.75" customHeight="1">
      <c r="A61" s="26"/>
      <c r="B61" s="1219" t="s">
        <v>55</v>
      </c>
      <c r="C61" s="1219"/>
      <c r="D61" s="1219"/>
      <c r="E61" s="1219"/>
      <c r="F61" s="1219"/>
      <c r="G61" s="125" t="s">
        <v>42</v>
      </c>
      <c r="H61" s="127">
        <v>51.03</v>
      </c>
      <c r="I61" s="21">
        <v>56.57</v>
      </c>
      <c r="J61" s="168">
        <f aca="true" t="shared" si="0" ref="J61:L62">I61+5</f>
        <v>61.57</v>
      </c>
      <c r="K61" s="168">
        <f t="shared" si="0"/>
        <v>66.57</v>
      </c>
      <c r="L61" s="168">
        <f t="shared" si="0"/>
        <v>71.57</v>
      </c>
    </row>
    <row r="62" spans="1:12" ht="21.75" customHeight="1">
      <c r="A62" s="26"/>
      <c r="B62" s="1219" t="s">
        <v>860</v>
      </c>
      <c r="C62" s="1219"/>
      <c r="D62" s="1219"/>
      <c r="E62" s="1219"/>
      <c r="F62" s="1219"/>
      <c r="G62" s="125" t="s">
        <v>42</v>
      </c>
      <c r="H62" s="127">
        <v>43.32</v>
      </c>
      <c r="I62" s="21">
        <v>43.25</v>
      </c>
      <c r="J62" s="168">
        <f t="shared" si="0"/>
        <v>48.25</v>
      </c>
      <c r="K62" s="168">
        <f t="shared" si="0"/>
        <v>53.25</v>
      </c>
      <c r="L62" s="168">
        <f t="shared" si="0"/>
        <v>58.25</v>
      </c>
    </row>
    <row r="63" spans="1:12" ht="21.75" customHeight="1">
      <c r="A63" s="26"/>
      <c r="B63" s="1219" t="s">
        <v>861</v>
      </c>
      <c r="C63" s="1219"/>
      <c r="D63" s="1219"/>
      <c r="E63" s="1219"/>
      <c r="F63" s="1219"/>
      <c r="G63" s="125" t="s">
        <v>42</v>
      </c>
      <c r="H63" s="23">
        <v>32.82</v>
      </c>
      <c r="I63" s="21">
        <v>18.14</v>
      </c>
      <c r="J63" s="168">
        <f>I63+5</f>
        <v>23.14</v>
      </c>
      <c r="K63" s="168">
        <f>J63+5</f>
        <v>28.14</v>
      </c>
      <c r="L63" s="168">
        <f>K63+5</f>
        <v>33.14</v>
      </c>
    </row>
    <row r="64" spans="1:12" ht="21.75" customHeight="1">
      <c r="A64" s="26"/>
      <c r="B64" s="1212" t="s">
        <v>862</v>
      </c>
      <c r="C64" s="1212"/>
      <c r="D64" s="1212"/>
      <c r="E64" s="1212"/>
      <c r="F64" s="1212"/>
      <c r="G64" s="196">
        <v>33.86</v>
      </c>
      <c r="H64" s="197">
        <v>22.3</v>
      </c>
      <c r="I64" s="198">
        <v>17.03</v>
      </c>
      <c r="J64" s="168">
        <f>I64+5</f>
        <v>22.03</v>
      </c>
      <c r="K64" s="168">
        <f>J64+5</f>
        <v>27.03</v>
      </c>
      <c r="L64" s="168">
        <f>K64+5</f>
        <v>32.03</v>
      </c>
    </row>
    <row r="65" spans="1:12" ht="21.75" customHeight="1">
      <c r="A65" s="26"/>
      <c r="B65" s="201"/>
      <c r="C65" s="201"/>
      <c r="D65" s="201"/>
      <c r="E65" s="201"/>
      <c r="F65" s="201"/>
      <c r="G65" s="202"/>
      <c r="H65" s="203"/>
      <c r="I65" s="204"/>
      <c r="J65" s="205"/>
      <c r="K65" s="205"/>
      <c r="L65" s="205"/>
    </row>
    <row r="66" spans="1:13" ht="21.75" customHeight="1">
      <c r="A66" s="26"/>
      <c r="B66" s="1193" t="s">
        <v>179</v>
      </c>
      <c r="C66" s="1194"/>
      <c r="D66" s="1194"/>
      <c r="E66" s="1194"/>
      <c r="F66" s="1195"/>
      <c r="G66" s="1199" t="s">
        <v>3</v>
      </c>
      <c r="H66" s="1200"/>
      <c r="I66" s="1201"/>
      <c r="J66" s="1209" t="s">
        <v>9</v>
      </c>
      <c r="K66" s="1210"/>
      <c r="L66" s="1211"/>
      <c r="M66" s="28"/>
    </row>
    <row r="67" spans="1:12" ht="21.75" customHeight="1">
      <c r="A67" s="26"/>
      <c r="B67" s="1196"/>
      <c r="C67" s="1197"/>
      <c r="D67" s="1197"/>
      <c r="E67" s="1197"/>
      <c r="F67" s="1198"/>
      <c r="G67" s="27">
        <v>2552</v>
      </c>
      <c r="H67" s="27">
        <v>2553</v>
      </c>
      <c r="I67" s="27">
        <v>2554</v>
      </c>
      <c r="J67" s="17">
        <v>2555</v>
      </c>
      <c r="K67" s="18">
        <v>2556</v>
      </c>
      <c r="L67" s="18">
        <v>2557</v>
      </c>
    </row>
    <row r="68" spans="1:12" ht="20.25" customHeight="1">
      <c r="A68" s="26"/>
      <c r="B68" s="188" t="s">
        <v>164</v>
      </c>
      <c r="C68" s="187"/>
      <c r="D68" s="187"/>
      <c r="E68" s="187"/>
      <c r="F68" s="428"/>
      <c r="G68" s="431"/>
      <c r="H68" s="431"/>
      <c r="I68" s="431"/>
      <c r="J68" s="309"/>
      <c r="K68" s="322"/>
      <c r="L68" s="322"/>
    </row>
    <row r="69" spans="1:12" ht="20.25" customHeight="1">
      <c r="A69" s="26"/>
      <c r="B69" s="429" t="s">
        <v>131</v>
      </c>
      <c r="C69" s="185"/>
      <c r="D69" s="185"/>
      <c r="E69" s="185"/>
      <c r="F69" s="430"/>
      <c r="G69" s="432"/>
      <c r="H69" s="432"/>
      <c r="I69" s="432"/>
      <c r="J69" s="75"/>
      <c r="K69" s="324"/>
      <c r="L69" s="324"/>
    </row>
    <row r="70" spans="1:12" ht="20.25" customHeight="1">
      <c r="A70" s="26"/>
      <c r="B70" s="188" t="s">
        <v>161</v>
      </c>
      <c r="C70" s="187"/>
      <c r="D70" s="187"/>
      <c r="E70" s="187"/>
      <c r="F70" s="428"/>
      <c r="G70" s="431"/>
      <c r="H70" s="431"/>
      <c r="I70" s="431"/>
      <c r="J70" s="309"/>
      <c r="K70" s="322"/>
      <c r="L70" s="322"/>
    </row>
    <row r="71" spans="1:12" ht="20.25" customHeight="1">
      <c r="A71" s="26"/>
      <c r="B71" s="347" t="s">
        <v>132</v>
      </c>
      <c r="C71" s="20"/>
      <c r="D71" s="20"/>
      <c r="E71" s="20"/>
      <c r="F71" s="348"/>
      <c r="G71" s="311"/>
      <c r="H71" s="311"/>
      <c r="I71" s="311"/>
      <c r="J71" s="312"/>
      <c r="K71" s="323"/>
      <c r="L71" s="323"/>
    </row>
    <row r="72" spans="1:12" ht="20.25" customHeight="1">
      <c r="A72" s="26"/>
      <c r="B72" s="429" t="s">
        <v>133</v>
      </c>
      <c r="C72" s="185"/>
      <c r="D72" s="185"/>
      <c r="E72" s="185"/>
      <c r="F72" s="430"/>
      <c r="G72" s="432"/>
      <c r="H72" s="432"/>
      <c r="I72" s="432"/>
      <c r="J72" s="75"/>
      <c r="K72" s="324"/>
      <c r="L72" s="324"/>
    </row>
    <row r="73" spans="1:12" ht="20.25" customHeight="1">
      <c r="A73" s="26"/>
      <c r="B73" s="188" t="s">
        <v>107</v>
      </c>
      <c r="C73" s="187"/>
      <c r="D73" s="187"/>
      <c r="E73" s="187"/>
      <c r="F73" s="428"/>
      <c r="G73" s="305"/>
      <c r="H73" s="305"/>
      <c r="I73" s="305"/>
      <c r="J73" s="306"/>
      <c r="K73" s="325"/>
      <c r="L73" s="325"/>
    </row>
    <row r="74" spans="1:12" ht="20.25" customHeight="1">
      <c r="A74" s="26"/>
      <c r="B74" s="281" t="s">
        <v>134</v>
      </c>
      <c r="C74" s="247"/>
      <c r="D74" s="247"/>
      <c r="E74" s="247"/>
      <c r="F74" s="248"/>
      <c r="G74" s="308" t="s">
        <v>42</v>
      </c>
      <c r="H74" s="308" t="s">
        <v>42</v>
      </c>
      <c r="I74" s="308" t="s">
        <v>42</v>
      </c>
      <c r="J74" s="114">
        <v>100</v>
      </c>
      <c r="K74" s="321">
        <v>100</v>
      </c>
      <c r="L74" s="321">
        <v>100</v>
      </c>
    </row>
    <row r="75" spans="1:12" ht="20.25" customHeight="1">
      <c r="A75" s="26"/>
      <c r="B75" s="265" t="s">
        <v>135</v>
      </c>
      <c r="C75" s="249"/>
      <c r="D75" s="249"/>
      <c r="E75" s="249"/>
      <c r="F75" s="250"/>
      <c r="G75" s="308" t="s">
        <v>42</v>
      </c>
      <c r="H75" s="308" t="s">
        <v>42</v>
      </c>
      <c r="I75" s="308" t="s">
        <v>42</v>
      </c>
      <c r="J75" s="114">
        <v>100</v>
      </c>
      <c r="K75" s="321">
        <v>100</v>
      </c>
      <c r="L75" s="321">
        <v>100</v>
      </c>
    </row>
    <row r="76" spans="1:12" ht="20.25" customHeight="1">
      <c r="A76" s="26"/>
      <c r="B76" s="266" t="s">
        <v>136</v>
      </c>
      <c r="C76" s="259"/>
      <c r="D76" s="259"/>
      <c r="E76" s="259"/>
      <c r="F76" s="260"/>
      <c r="G76" s="308"/>
      <c r="H76" s="308"/>
      <c r="I76" s="308"/>
      <c r="J76" s="114"/>
      <c r="K76" s="321"/>
      <c r="L76" s="321"/>
    </row>
    <row r="77" spans="1:12" ht="20.25" customHeight="1">
      <c r="A77" s="26"/>
      <c r="B77" s="281" t="s">
        <v>137</v>
      </c>
      <c r="C77" s="247"/>
      <c r="D77" s="247"/>
      <c r="E77" s="247"/>
      <c r="F77" s="248"/>
      <c r="G77" s="308" t="s">
        <v>42</v>
      </c>
      <c r="H77" s="308" t="s">
        <v>42</v>
      </c>
      <c r="I77" s="308" t="s">
        <v>42</v>
      </c>
      <c r="J77" s="114">
        <v>100</v>
      </c>
      <c r="K77" s="321">
        <v>100</v>
      </c>
      <c r="L77" s="321">
        <v>100</v>
      </c>
    </row>
    <row r="78" spans="1:12" ht="20.25" customHeight="1">
      <c r="A78" s="26"/>
      <c r="B78" s="277" t="s">
        <v>138</v>
      </c>
      <c r="C78" s="247"/>
      <c r="D78" s="247"/>
      <c r="E78" s="247"/>
      <c r="F78" s="248"/>
      <c r="G78" s="308" t="s">
        <v>42</v>
      </c>
      <c r="H78" s="308" t="s">
        <v>42</v>
      </c>
      <c r="I78" s="308" t="s">
        <v>42</v>
      </c>
      <c r="J78" s="114">
        <v>100</v>
      </c>
      <c r="K78" s="321">
        <v>100</v>
      </c>
      <c r="L78" s="321">
        <v>100</v>
      </c>
    </row>
    <row r="79" spans="1:12" ht="20.25" customHeight="1">
      <c r="A79" s="26"/>
      <c r="B79" s="281" t="s">
        <v>139</v>
      </c>
      <c r="C79" s="247"/>
      <c r="D79" s="247"/>
      <c r="E79" s="247"/>
      <c r="F79" s="248"/>
      <c r="G79" s="308" t="s">
        <v>42</v>
      </c>
      <c r="H79" s="308" t="s">
        <v>42</v>
      </c>
      <c r="I79" s="308" t="s">
        <v>42</v>
      </c>
      <c r="J79" s="780" t="s">
        <v>622</v>
      </c>
      <c r="K79" s="780" t="s">
        <v>623</v>
      </c>
      <c r="L79" s="169" t="s">
        <v>624</v>
      </c>
    </row>
    <row r="80" spans="1:12" ht="22.5" customHeight="1">
      <c r="A80" s="26"/>
      <c r="B80" s="347" t="s">
        <v>140</v>
      </c>
      <c r="C80" s="20"/>
      <c r="D80" s="20"/>
      <c r="E80" s="20"/>
      <c r="F80" s="348"/>
      <c r="G80" s="308" t="s">
        <v>42</v>
      </c>
      <c r="H80" s="308" t="s">
        <v>42</v>
      </c>
      <c r="I80" s="308" t="s">
        <v>42</v>
      </c>
      <c r="J80" s="114">
        <v>80</v>
      </c>
      <c r="K80" s="321">
        <v>85</v>
      </c>
      <c r="L80" s="321">
        <v>90</v>
      </c>
    </row>
    <row r="81" spans="1:12" ht="20.25" customHeight="1">
      <c r="A81" s="26"/>
      <c r="B81" s="429" t="s">
        <v>141</v>
      </c>
      <c r="C81" s="185"/>
      <c r="D81" s="185"/>
      <c r="E81" s="185"/>
      <c r="F81" s="430"/>
      <c r="G81" s="307"/>
      <c r="H81" s="307"/>
      <c r="I81" s="307"/>
      <c r="J81" s="136"/>
      <c r="K81" s="326"/>
      <c r="L81" s="326"/>
    </row>
    <row r="82" spans="1:15" ht="20.25" customHeight="1">
      <c r="A82" s="26"/>
      <c r="B82" s="188" t="s">
        <v>163</v>
      </c>
      <c r="C82" s="187"/>
      <c r="D82" s="187"/>
      <c r="E82" s="187"/>
      <c r="F82" s="428"/>
      <c r="G82" s="431"/>
      <c r="H82" s="431"/>
      <c r="I82" s="431"/>
      <c r="J82" s="309"/>
      <c r="K82" s="322"/>
      <c r="L82" s="322"/>
      <c r="O82" s="143"/>
    </row>
    <row r="83" spans="1:12" ht="20.25" customHeight="1">
      <c r="A83" s="26"/>
      <c r="B83" s="347" t="s">
        <v>142</v>
      </c>
      <c r="C83" s="20"/>
      <c r="D83" s="20"/>
      <c r="E83" s="20"/>
      <c r="F83" s="348"/>
      <c r="G83" s="311"/>
      <c r="H83" s="311"/>
      <c r="I83" s="311"/>
      <c r="J83" s="312"/>
      <c r="K83" s="323"/>
      <c r="L83" s="323"/>
    </row>
    <row r="84" spans="1:12" ht="20.25" customHeight="1">
      <c r="A84" s="26"/>
      <c r="B84" s="429" t="s">
        <v>143</v>
      </c>
      <c r="C84" s="185"/>
      <c r="D84" s="185"/>
      <c r="E84" s="185"/>
      <c r="F84" s="430"/>
      <c r="G84" s="432"/>
      <c r="H84" s="432"/>
      <c r="I84" s="432"/>
      <c r="J84" s="75"/>
      <c r="K84" s="324"/>
      <c r="L84" s="324"/>
    </row>
    <row r="85" spans="1:12" s="11" customFormat="1" ht="20.25" customHeight="1">
      <c r="A85" s="26"/>
      <c r="B85" s="188" t="s">
        <v>107</v>
      </c>
      <c r="C85" s="187"/>
      <c r="D85" s="187"/>
      <c r="E85" s="187"/>
      <c r="F85" s="428"/>
      <c r="G85" s="313"/>
      <c r="H85" s="313"/>
      <c r="I85" s="313"/>
      <c r="J85" s="231"/>
      <c r="K85" s="320"/>
      <c r="L85" s="320"/>
    </row>
    <row r="86" spans="1:12" s="11" customFormat="1" ht="20.25" customHeight="1">
      <c r="A86" s="26"/>
      <c r="B86" s="264" t="s">
        <v>165</v>
      </c>
      <c r="C86" s="249"/>
      <c r="D86" s="249"/>
      <c r="E86" s="249"/>
      <c r="F86" s="250"/>
      <c r="G86" s="114">
        <v>0</v>
      </c>
      <c r="H86" s="114">
        <v>0</v>
      </c>
      <c r="I86" s="114">
        <v>0</v>
      </c>
      <c r="J86" s="114">
        <v>0</v>
      </c>
      <c r="K86" s="321">
        <v>0</v>
      </c>
      <c r="L86" s="321">
        <v>0</v>
      </c>
    </row>
    <row r="87" spans="1:12" s="11" customFormat="1" ht="20.25" customHeight="1">
      <c r="A87" s="26"/>
      <c r="B87" s="266" t="s">
        <v>166</v>
      </c>
      <c r="C87" s="259"/>
      <c r="D87" s="259"/>
      <c r="E87" s="259"/>
      <c r="F87" s="260"/>
      <c r="G87" s="114"/>
      <c r="H87" s="114"/>
      <c r="I87" s="114"/>
      <c r="J87" s="114"/>
      <c r="K87" s="321"/>
      <c r="L87" s="321"/>
    </row>
    <row r="88" spans="1:12" s="11" customFormat="1" ht="20.25" customHeight="1">
      <c r="A88" s="26"/>
      <c r="B88" s="496" t="s">
        <v>167</v>
      </c>
      <c r="C88" s="247"/>
      <c r="D88" s="247"/>
      <c r="E88" s="247"/>
      <c r="F88" s="248"/>
      <c r="G88" s="114">
        <v>0</v>
      </c>
      <c r="H88" s="114">
        <v>0</v>
      </c>
      <c r="I88" s="114">
        <v>0</v>
      </c>
      <c r="J88" s="114">
        <v>0</v>
      </c>
      <c r="K88" s="321">
        <v>0</v>
      </c>
      <c r="L88" s="321">
        <v>0</v>
      </c>
    </row>
    <row r="89" spans="1:12" s="11" customFormat="1" ht="23.25" customHeight="1">
      <c r="A89" s="26"/>
      <c r="B89" s="1143" t="s">
        <v>423</v>
      </c>
      <c r="C89" s="465"/>
      <c r="D89" s="463"/>
      <c r="E89" s="463"/>
      <c r="F89" s="464"/>
      <c r="G89" s="432">
        <v>0</v>
      </c>
      <c r="H89" s="432">
        <v>0</v>
      </c>
      <c r="I89" s="432">
        <v>0</v>
      </c>
      <c r="J89" s="432">
        <v>0</v>
      </c>
      <c r="K89" s="327">
        <v>0</v>
      </c>
      <c r="L89" s="324">
        <v>0</v>
      </c>
    </row>
    <row r="90" spans="1:13" ht="23.25" customHeight="1">
      <c r="A90" s="26"/>
      <c r="B90" s="1193" t="s">
        <v>179</v>
      </c>
      <c r="C90" s="1194"/>
      <c r="D90" s="1194"/>
      <c r="E90" s="1194"/>
      <c r="F90" s="1195"/>
      <c r="G90" s="1199" t="s">
        <v>3</v>
      </c>
      <c r="H90" s="1200"/>
      <c r="I90" s="1201"/>
      <c r="J90" s="1209" t="s">
        <v>9</v>
      </c>
      <c r="K90" s="1210"/>
      <c r="L90" s="1211"/>
      <c r="M90" s="28"/>
    </row>
    <row r="91" spans="1:12" ht="23.25" customHeight="1">
      <c r="A91" s="26"/>
      <c r="B91" s="1196"/>
      <c r="C91" s="1197"/>
      <c r="D91" s="1197"/>
      <c r="E91" s="1197"/>
      <c r="F91" s="1198"/>
      <c r="G91" s="27">
        <v>2552</v>
      </c>
      <c r="H91" s="27">
        <v>2553</v>
      </c>
      <c r="I91" s="27">
        <v>2554</v>
      </c>
      <c r="J91" s="17">
        <v>2555</v>
      </c>
      <c r="K91" s="18">
        <v>2556</v>
      </c>
      <c r="L91" s="18">
        <v>2557</v>
      </c>
    </row>
    <row r="92" spans="1:12" ht="22.5" customHeight="1">
      <c r="A92" s="26"/>
      <c r="B92" s="188" t="s">
        <v>168</v>
      </c>
      <c r="C92" s="187"/>
      <c r="D92" s="187"/>
      <c r="E92" s="187"/>
      <c r="F92" s="428"/>
      <c r="G92" s="431"/>
      <c r="H92" s="431"/>
      <c r="I92" s="431"/>
      <c r="J92" s="309"/>
      <c r="K92" s="322"/>
      <c r="L92" s="322"/>
    </row>
    <row r="93" spans="1:12" ht="22.5" customHeight="1">
      <c r="A93" s="26"/>
      <c r="B93" s="347" t="s">
        <v>146</v>
      </c>
      <c r="C93" s="20"/>
      <c r="D93" s="20"/>
      <c r="E93" s="20"/>
      <c r="F93" s="348"/>
      <c r="G93" s="311"/>
      <c r="H93" s="311"/>
      <c r="I93" s="311"/>
      <c r="J93" s="312"/>
      <c r="K93" s="323"/>
      <c r="L93" s="323"/>
    </row>
    <row r="94" spans="1:12" ht="22.5" customHeight="1">
      <c r="A94" s="26"/>
      <c r="B94" s="145" t="s">
        <v>145</v>
      </c>
      <c r="C94" s="20"/>
      <c r="D94" s="20"/>
      <c r="E94" s="20"/>
      <c r="F94" s="348"/>
      <c r="G94" s="311"/>
      <c r="H94" s="311"/>
      <c r="I94" s="311"/>
      <c r="J94" s="312"/>
      <c r="K94" s="323"/>
      <c r="L94" s="323"/>
    </row>
    <row r="95" spans="1:12" ht="22.5" customHeight="1">
      <c r="A95" s="26"/>
      <c r="B95" s="429" t="s">
        <v>144</v>
      </c>
      <c r="C95" s="185"/>
      <c r="D95" s="185"/>
      <c r="E95" s="185"/>
      <c r="F95" s="430"/>
      <c r="G95" s="432"/>
      <c r="H95" s="432"/>
      <c r="I95" s="432"/>
      <c r="J95" s="75"/>
      <c r="K95" s="324"/>
      <c r="L95" s="324"/>
    </row>
    <row r="96" spans="1:12" ht="22.5" customHeight="1">
      <c r="A96" s="26"/>
      <c r="B96" s="188" t="s">
        <v>161</v>
      </c>
      <c r="C96" s="187"/>
      <c r="D96" s="187"/>
      <c r="E96" s="187"/>
      <c r="F96" s="428"/>
      <c r="G96" s="431"/>
      <c r="H96" s="431"/>
      <c r="I96" s="431"/>
      <c r="J96" s="309"/>
      <c r="K96" s="322"/>
      <c r="L96" s="322"/>
    </row>
    <row r="97" spans="1:12" ht="22.5" customHeight="1">
      <c r="A97" s="26"/>
      <c r="B97" s="521" t="s">
        <v>148</v>
      </c>
      <c r="C97" s="20"/>
      <c r="D97" s="20"/>
      <c r="E97" s="20"/>
      <c r="F97" s="348"/>
      <c r="G97" s="311"/>
      <c r="H97" s="311"/>
      <c r="I97" s="311"/>
      <c r="J97" s="312"/>
      <c r="K97" s="323"/>
      <c r="L97" s="323"/>
    </row>
    <row r="98" spans="1:12" ht="22.5" customHeight="1">
      <c r="A98" s="26"/>
      <c r="B98" s="164" t="s">
        <v>149</v>
      </c>
      <c r="C98" s="185"/>
      <c r="D98" s="185"/>
      <c r="E98" s="185"/>
      <c r="F98" s="430"/>
      <c r="G98" s="432"/>
      <c r="H98" s="432"/>
      <c r="I98" s="432"/>
      <c r="J98" s="75"/>
      <c r="K98" s="324"/>
      <c r="L98" s="324"/>
    </row>
    <row r="99" spans="1:12" ht="23.25" customHeight="1">
      <c r="A99" s="26"/>
      <c r="B99" s="188" t="s">
        <v>107</v>
      </c>
      <c r="C99" s="187"/>
      <c r="D99" s="187"/>
      <c r="E99" s="187"/>
      <c r="F99" s="428"/>
      <c r="G99" s="313"/>
      <c r="H99" s="313"/>
      <c r="I99" s="313"/>
      <c r="J99" s="231"/>
      <c r="K99" s="320"/>
      <c r="L99" s="320"/>
    </row>
    <row r="100" spans="1:12" ht="23.25" customHeight="1">
      <c r="A100" s="26"/>
      <c r="B100" s="264" t="s">
        <v>158</v>
      </c>
      <c r="C100" s="249"/>
      <c r="D100" s="249"/>
      <c r="E100" s="249"/>
      <c r="F100" s="250"/>
      <c r="G100" s="308" t="s">
        <v>42</v>
      </c>
      <c r="H100" s="308" t="s">
        <v>42</v>
      </c>
      <c r="I100" s="308" t="s">
        <v>42</v>
      </c>
      <c r="J100" s="114">
        <v>60</v>
      </c>
      <c r="K100" s="321">
        <v>65</v>
      </c>
      <c r="L100" s="321">
        <v>70</v>
      </c>
    </row>
    <row r="101" spans="1:12" ht="23.25" customHeight="1">
      <c r="A101" s="26"/>
      <c r="B101" s="282" t="s">
        <v>147</v>
      </c>
      <c r="C101" s="259"/>
      <c r="D101" s="259"/>
      <c r="E101" s="259"/>
      <c r="F101" s="260"/>
      <c r="G101" s="308"/>
      <c r="H101" s="308"/>
      <c r="I101" s="308"/>
      <c r="J101" s="114"/>
      <c r="K101" s="321"/>
      <c r="L101" s="321"/>
    </row>
    <row r="102" spans="1:12" ht="23.25" customHeight="1">
      <c r="A102" s="26"/>
      <c r="B102" s="645" t="s">
        <v>150</v>
      </c>
      <c r="C102" s="249"/>
      <c r="D102" s="249"/>
      <c r="E102" s="249"/>
      <c r="F102" s="250"/>
      <c r="G102" s="308" t="s">
        <v>42</v>
      </c>
      <c r="H102" s="308" t="s">
        <v>42</v>
      </c>
      <c r="I102" s="308" t="s">
        <v>42</v>
      </c>
      <c r="J102" s="114">
        <v>1</v>
      </c>
      <c r="K102" s="321">
        <v>1</v>
      </c>
      <c r="L102" s="321">
        <v>1</v>
      </c>
    </row>
    <row r="103" spans="1:12" ht="23.25" customHeight="1">
      <c r="A103" s="26"/>
      <c r="B103" s="282" t="s">
        <v>151</v>
      </c>
      <c r="C103" s="259"/>
      <c r="D103" s="259"/>
      <c r="E103" s="259"/>
      <c r="F103" s="260"/>
      <c r="G103" s="308"/>
      <c r="H103" s="308"/>
      <c r="I103" s="308"/>
      <c r="J103" s="114"/>
      <c r="K103" s="321"/>
      <c r="L103" s="321"/>
    </row>
    <row r="104" spans="1:12" ht="23.25" customHeight="1">
      <c r="A104" s="26"/>
      <c r="B104" s="643" t="s">
        <v>152</v>
      </c>
      <c r="C104" s="247"/>
      <c r="D104" s="247"/>
      <c r="E104" s="247"/>
      <c r="F104" s="248"/>
      <c r="G104" s="308" t="s">
        <v>42</v>
      </c>
      <c r="H104" s="308">
        <v>32.82</v>
      </c>
      <c r="I104" s="308">
        <v>18.14</v>
      </c>
      <c r="J104" s="169">
        <v>19.047</v>
      </c>
      <c r="K104" s="128">
        <v>19.99935</v>
      </c>
      <c r="L104" s="128">
        <v>20.9993175</v>
      </c>
    </row>
    <row r="105" spans="1:12" ht="23.25" customHeight="1">
      <c r="A105" s="26"/>
      <c r="B105" s="644" t="s">
        <v>153</v>
      </c>
      <c r="C105" s="185"/>
      <c r="D105" s="185"/>
      <c r="E105" s="185"/>
      <c r="F105" s="430"/>
      <c r="G105" s="307" t="s">
        <v>42</v>
      </c>
      <c r="H105" s="307" t="s">
        <v>42</v>
      </c>
      <c r="I105" s="307">
        <v>1</v>
      </c>
      <c r="J105" s="307">
        <v>4</v>
      </c>
      <c r="K105" s="307">
        <v>5</v>
      </c>
      <c r="L105" s="136">
        <v>6</v>
      </c>
    </row>
    <row r="106" spans="1:12" s="11" customFormat="1" ht="23.25" customHeight="1">
      <c r="A106" s="26"/>
      <c r="B106" s="82"/>
      <c r="C106" s="20"/>
      <c r="D106" s="20"/>
      <c r="E106" s="20"/>
      <c r="F106" s="20"/>
      <c r="G106" s="28"/>
      <c r="H106" s="28"/>
      <c r="I106" s="28"/>
      <c r="J106" s="28"/>
      <c r="K106" s="83"/>
      <c r="L106" s="83"/>
    </row>
    <row r="107" spans="1:12" s="11" customFormat="1" ht="23.25" customHeight="1">
      <c r="A107" s="26"/>
      <c r="B107" s="82"/>
      <c r="C107" s="20"/>
      <c r="D107" s="20"/>
      <c r="E107" s="20"/>
      <c r="F107" s="20"/>
      <c r="G107" s="28"/>
      <c r="H107" s="28"/>
      <c r="I107" s="28"/>
      <c r="J107" s="28"/>
      <c r="K107" s="83"/>
      <c r="L107" s="83"/>
    </row>
    <row r="108" spans="1:12" s="11" customFormat="1" ht="23.25" customHeight="1">
      <c r="A108" s="26"/>
      <c r="B108" s="82"/>
      <c r="C108" s="20"/>
      <c r="D108" s="20"/>
      <c r="E108" s="20"/>
      <c r="F108" s="20"/>
      <c r="G108" s="28"/>
      <c r="H108" s="28"/>
      <c r="I108" s="28"/>
      <c r="J108" s="28"/>
      <c r="K108" s="83"/>
      <c r="L108" s="83"/>
    </row>
    <row r="109" spans="1:12" s="11" customFormat="1" ht="23.25" customHeight="1">
      <c r="A109" s="26"/>
      <c r="B109" s="82"/>
      <c r="C109" s="20"/>
      <c r="D109" s="20"/>
      <c r="E109" s="20"/>
      <c r="F109" s="20"/>
      <c r="G109" s="28"/>
      <c r="H109" s="28"/>
      <c r="I109" s="28"/>
      <c r="J109" s="28"/>
      <c r="K109" s="83"/>
      <c r="L109" s="83"/>
    </row>
    <row r="110" spans="1:12" s="11" customFormat="1" ht="23.25" customHeight="1">
      <c r="A110" s="26"/>
      <c r="B110" s="82"/>
      <c r="C110" s="20"/>
      <c r="D110" s="20"/>
      <c r="E110" s="20"/>
      <c r="F110" s="20"/>
      <c r="G110" s="28"/>
      <c r="H110" s="28"/>
      <c r="I110" s="28"/>
      <c r="J110" s="28"/>
      <c r="K110" s="83"/>
      <c r="L110" s="83"/>
    </row>
    <row r="111" spans="1:13" ht="23.25" customHeight="1">
      <c r="A111" s="26"/>
      <c r="B111" s="1193" t="s">
        <v>179</v>
      </c>
      <c r="C111" s="1194"/>
      <c r="D111" s="1194"/>
      <c r="E111" s="1194"/>
      <c r="F111" s="1195"/>
      <c r="G111" s="1199" t="s">
        <v>3</v>
      </c>
      <c r="H111" s="1200"/>
      <c r="I111" s="1201"/>
      <c r="J111" s="1209" t="s">
        <v>9</v>
      </c>
      <c r="K111" s="1210"/>
      <c r="L111" s="1211"/>
      <c r="M111" s="28"/>
    </row>
    <row r="112" spans="1:12" ht="23.25" customHeight="1">
      <c r="A112" s="26"/>
      <c r="B112" s="1196"/>
      <c r="C112" s="1197"/>
      <c r="D112" s="1197"/>
      <c r="E112" s="1197"/>
      <c r="F112" s="1198"/>
      <c r="G112" s="27">
        <v>2552</v>
      </c>
      <c r="H112" s="27">
        <v>2553</v>
      </c>
      <c r="I112" s="27">
        <v>2554</v>
      </c>
      <c r="J112" s="17">
        <v>2555</v>
      </c>
      <c r="K112" s="18">
        <v>2556</v>
      </c>
      <c r="L112" s="18">
        <v>2557</v>
      </c>
    </row>
    <row r="113" spans="1:12" ht="23.25" customHeight="1">
      <c r="A113" s="26"/>
      <c r="B113" s="188" t="s">
        <v>163</v>
      </c>
      <c r="C113" s="187"/>
      <c r="D113" s="187"/>
      <c r="E113" s="187"/>
      <c r="F113" s="428"/>
      <c r="G113" s="138"/>
      <c r="H113" s="138"/>
      <c r="I113" s="138"/>
      <c r="J113" s="139"/>
      <c r="K113" s="140"/>
      <c r="L113" s="140"/>
    </row>
    <row r="114" spans="1:12" ht="23.25" customHeight="1">
      <c r="A114" s="26"/>
      <c r="B114" s="521" t="s">
        <v>154</v>
      </c>
      <c r="C114" s="20"/>
      <c r="D114" s="20"/>
      <c r="E114" s="20"/>
      <c r="F114" s="348"/>
      <c r="G114" s="152"/>
      <c r="H114" s="152"/>
      <c r="I114" s="152"/>
      <c r="J114" s="153"/>
      <c r="K114" s="174"/>
      <c r="L114" s="174"/>
    </row>
    <row r="115" spans="1:12" ht="23.25" customHeight="1">
      <c r="A115" s="26"/>
      <c r="B115" s="164" t="s">
        <v>155</v>
      </c>
      <c r="C115" s="185"/>
      <c r="D115" s="185"/>
      <c r="E115" s="185"/>
      <c r="F115" s="430"/>
      <c r="G115" s="39"/>
      <c r="H115" s="39"/>
      <c r="I115" s="39"/>
      <c r="J115" s="40"/>
      <c r="K115" s="193"/>
      <c r="L115" s="193"/>
    </row>
    <row r="116" spans="1:12" ht="23.25" customHeight="1">
      <c r="A116" s="26"/>
      <c r="B116" s="188" t="s">
        <v>107</v>
      </c>
      <c r="C116" s="187"/>
      <c r="D116" s="187"/>
      <c r="E116" s="187"/>
      <c r="F116" s="428"/>
      <c r="G116" s="175"/>
      <c r="H116" s="175"/>
      <c r="I116" s="175"/>
      <c r="J116" s="170"/>
      <c r="K116" s="171"/>
      <c r="L116" s="171"/>
    </row>
    <row r="117" spans="1:12" ht="23.25" customHeight="1">
      <c r="A117" s="26"/>
      <c r="B117" s="147" t="s">
        <v>156</v>
      </c>
      <c r="C117" s="20"/>
      <c r="D117" s="20"/>
      <c r="E117" s="20"/>
      <c r="F117" s="348"/>
      <c r="G117" s="308" t="s">
        <v>42</v>
      </c>
      <c r="H117" s="308" t="s">
        <v>42</v>
      </c>
      <c r="I117" s="308" t="s">
        <v>42</v>
      </c>
      <c r="J117" s="308">
        <v>20</v>
      </c>
      <c r="K117" s="308">
        <v>25</v>
      </c>
      <c r="L117" s="114">
        <v>30</v>
      </c>
    </row>
    <row r="118" spans="1:12" ht="23.25" customHeight="1">
      <c r="A118" s="26"/>
      <c r="B118" s="164" t="s">
        <v>157</v>
      </c>
      <c r="C118" s="185"/>
      <c r="D118" s="185"/>
      <c r="E118" s="185"/>
      <c r="F118" s="430"/>
      <c r="G118" s="172"/>
      <c r="H118" s="172"/>
      <c r="I118" s="172"/>
      <c r="J118" s="53"/>
      <c r="K118" s="173"/>
      <c r="L118" s="173"/>
    </row>
    <row r="119" spans="1:12" ht="23.25" customHeight="1">
      <c r="A119" s="26"/>
      <c r="B119" s="183" t="s">
        <v>169</v>
      </c>
      <c r="C119" s="187"/>
      <c r="D119" s="187"/>
      <c r="E119" s="187"/>
      <c r="F119" s="428"/>
      <c r="G119" s="138"/>
      <c r="H119" s="138"/>
      <c r="I119" s="138"/>
      <c r="J119" s="139"/>
      <c r="K119" s="140"/>
      <c r="L119" s="140"/>
    </row>
    <row r="120" spans="1:12" ht="23.25" customHeight="1">
      <c r="A120" s="26"/>
      <c r="B120" s="644" t="s">
        <v>170</v>
      </c>
      <c r="C120" s="185"/>
      <c r="D120" s="185"/>
      <c r="E120" s="185"/>
      <c r="F120" s="430"/>
      <c r="G120" s="40"/>
      <c r="H120" s="39"/>
      <c r="I120" s="39"/>
      <c r="J120" s="40"/>
      <c r="K120" s="193"/>
      <c r="L120" s="193"/>
    </row>
    <row r="121" spans="1:12" ht="23.25" customHeight="1">
      <c r="A121" s="26"/>
      <c r="B121" s="183" t="s">
        <v>161</v>
      </c>
      <c r="C121" s="187"/>
      <c r="D121" s="187"/>
      <c r="E121" s="187"/>
      <c r="F121" s="428"/>
      <c r="G121" s="138"/>
      <c r="H121" s="138"/>
      <c r="I121" s="138"/>
      <c r="J121" s="139"/>
      <c r="K121" s="140"/>
      <c r="L121" s="140"/>
    </row>
    <row r="122" spans="1:12" ht="23.25" customHeight="1">
      <c r="A122" s="26"/>
      <c r="B122" s="164" t="s">
        <v>171</v>
      </c>
      <c r="C122" s="185"/>
      <c r="D122" s="185"/>
      <c r="E122" s="185"/>
      <c r="F122" s="430"/>
      <c r="G122" s="39"/>
      <c r="H122" s="39"/>
      <c r="I122" s="39"/>
      <c r="J122" s="40"/>
      <c r="K122" s="193"/>
      <c r="L122" s="193"/>
    </row>
    <row r="123" spans="1:12" ht="23.25" customHeight="1">
      <c r="A123" s="26"/>
      <c r="B123" s="183" t="s">
        <v>107</v>
      </c>
      <c r="C123" s="187"/>
      <c r="D123" s="187"/>
      <c r="E123" s="187"/>
      <c r="F123" s="428"/>
      <c r="G123" s="167"/>
      <c r="H123" s="167"/>
      <c r="I123" s="167"/>
      <c r="J123" s="167"/>
      <c r="K123" s="167"/>
      <c r="L123" s="170"/>
    </row>
    <row r="124" spans="1:12" ht="23.25" customHeight="1">
      <c r="A124" s="26"/>
      <c r="B124" s="523" t="s">
        <v>172</v>
      </c>
      <c r="C124" s="185"/>
      <c r="D124" s="185"/>
      <c r="E124" s="185"/>
      <c r="F124" s="430"/>
      <c r="G124" s="308" t="s">
        <v>42</v>
      </c>
      <c r="H124" s="308" t="s">
        <v>42</v>
      </c>
      <c r="I124" s="308" t="s">
        <v>42</v>
      </c>
      <c r="J124" s="308">
        <v>100</v>
      </c>
      <c r="K124" s="308">
        <v>100</v>
      </c>
      <c r="L124" s="114">
        <v>100</v>
      </c>
    </row>
    <row r="125" spans="1:12" ht="23.25" customHeight="1">
      <c r="A125" s="26"/>
      <c r="B125" s="183" t="s">
        <v>163</v>
      </c>
      <c r="C125" s="187"/>
      <c r="D125" s="187"/>
      <c r="E125" s="187"/>
      <c r="F125" s="428"/>
      <c r="G125" s="138"/>
      <c r="H125" s="138"/>
      <c r="I125" s="138"/>
      <c r="J125" s="139"/>
      <c r="K125" s="140"/>
      <c r="L125" s="140"/>
    </row>
    <row r="126" spans="1:12" ht="23.25" customHeight="1">
      <c r="A126" s="26"/>
      <c r="B126" s="192" t="s">
        <v>173</v>
      </c>
      <c r="C126" s="185"/>
      <c r="D126" s="185"/>
      <c r="E126" s="185"/>
      <c r="F126" s="430"/>
      <c r="G126" s="39"/>
      <c r="H126" s="39"/>
      <c r="I126" s="39"/>
      <c r="J126" s="40"/>
      <c r="K126" s="193"/>
      <c r="L126" s="193"/>
    </row>
    <row r="127" spans="1:12" ht="23.25" customHeight="1">
      <c r="A127" s="26"/>
      <c r="B127" s="183" t="s">
        <v>107</v>
      </c>
      <c r="C127" s="187"/>
      <c r="D127" s="187"/>
      <c r="E127" s="187"/>
      <c r="F127" s="428"/>
      <c r="G127" s="175"/>
      <c r="H127" s="175"/>
      <c r="I127" s="175"/>
      <c r="J127" s="170"/>
      <c r="K127" s="171"/>
      <c r="L127" s="171"/>
    </row>
    <row r="128" spans="1:12" ht="23.25" customHeight="1">
      <c r="A128" s="26"/>
      <c r="B128" s="522" t="s">
        <v>175</v>
      </c>
      <c r="C128" s="20"/>
      <c r="D128" s="20"/>
      <c r="E128" s="20"/>
      <c r="F128" s="348"/>
      <c r="G128" s="308" t="s">
        <v>42</v>
      </c>
      <c r="H128" s="308" t="s">
        <v>42</v>
      </c>
      <c r="I128" s="308" t="s">
        <v>42</v>
      </c>
      <c r="J128" s="308">
        <v>100</v>
      </c>
      <c r="K128" s="308">
        <v>100</v>
      </c>
      <c r="L128" s="114">
        <v>100</v>
      </c>
    </row>
    <row r="129" spans="1:12" ht="23.25" customHeight="1">
      <c r="A129" s="26"/>
      <c r="B129" s="429" t="s">
        <v>174</v>
      </c>
      <c r="C129" s="185"/>
      <c r="D129" s="185"/>
      <c r="E129" s="185"/>
      <c r="F129" s="430"/>
      <c r="G129" s="307" t="s">
        <v>42</v>
      </c>
      <c r="H129" s="307" t="s">
        <v>42</v>
      </c>
      <c r="I129" s="307" t="s">
        <v>42</v>
      </c>
      <c r="J129" s="307">
        <v>100</v>
      </c>
      <c r="K129" s="307">
        <v>100</v>
      </c>
      <c r="L129" s="136">
        <v>100</v>
      </c>
    </row>
    <row r="130" spans="1:13" ht="23.25" customHeight="1">
      <c r="A130" s="26"/>
      <c r="B130" s="20"/>
      <c r="C130" s="20"/>
      <c r="D130" s="20"/>
      <c r="E130" s="20"/>
      <c r="F130" s="20"/>
      <c r="G130" s="25"/>
      <c r="H130" s="25"/>
      <c r="I130" s="25"/>
      <c r="J130" s="565"/>
      <c r="K130" s="25"/>
      <c r="L130" s="25"/>
      <c r="M130" s="25"/>
    </row>
    <row r="131" spans="1:13" ht="23.25" customHeight="1">
      <c r="A131" s="26"/>
      <c r="B131" s="20"/>
      <c r="C131" s="20"/>
      <c r="D131" s="20"/>
      <c r="E131" s="20"/>
      <c r="F131" s="20"/>
      <c r="G131" s="25"/>
      <c r="H131" s="25"/>
      <c r="I131" s="25"/>
      <c r="J131" s="565"/>
      <c r="K131" s="25"/>
      <c r="L131" s="25"/>
      <c r="M131" s="25"/>
    </row>
    <row r="132" spans="1:26" ht="20.25">
      <c r="A132" s="28">
        <v>4</v>
      </c>
      <c r="B132" s="1207" t="s">
        <v>625</v>
      </c>
      <c r="C132" s="1207"/>
      <c r="D132" s="1207"/>
      <c r="M132" s="28"/>
      <c r="Y132" s="11"/>
      <c r="Z132" s="11"/>
    </row>
    <row r="133" spans="2:26" ht="20.25">
      <c r="B133" s="1173" t="s">
        <v>39</v>
      </c>
      <c r="C133" s="1174"/>
      <c r="D133" s="1174"/>
      <c r="E133" s="1174"/>
      <c r="F133" s="832" t="s">
        <v>58</v>
      </c>
      <c r="G133" s="480" t="s">
        <v>0</v>
      </c>
      <c r="H133" s="1208" t="s">
        <v>1</v>
      </c>
      <c r="I133" s="1208"/>
      <c r="J133" s="1208"/>
      <c r="K133" s="1208"/>
      <c r="L133" s="1205" t="s">
        <v>2</v>
      </c>
      <c r="M133" s="484" t="s">
        <v>425</v>
      </c>
      <c r="N133" s="813"/>
      <c r="O133" s="133"/>
      <c r="P133" s="814"/>
      <c r="Q133" s="105"/>
      <c r="R133" s="105"/>
      <c r="S133" s="105"/>
      <c r="T133" s="105"/>
      <c r="Y133" s="11"/>
      <c r="Z133" s="11"/>
    </row>
    <row r="134" spans="2:26" ht="20.25">
      <c r="B134" s="1176"/>
      <c r="C134" s="1177"/>
      <c r="D134" s="1177"/>
      <c r="E134" s="1177"/>
      <c r="F134" s="833" t="s">
        <v>59</v>
      </c>
      <c r="G134" s="833" t="s">
        <v>60</v>
      </c>
      <c r="H134" s="483" t="s">
        <v>66</v>
      </c>
      <c r="I134" s="483" t="s">
        <v>458</v>
      </c>
      <c r="J134" s="483" t="s">
        <v>563</v>
      </c>
      <c r="K134" s="832" t="s">
        <v>40</v>
      </c>
      <c r="L134" s="1206"/>
      <c r="M134" s="400" t="s">
        <v>426</v>
      </c>
      <c r="N134" s="1187" t="s">
        <v>639</v>
      </c>
      <c r="O134" s="1188"/>
      <c r="P134" s="1221"/>
      <c r="Q134" s="105"/>
      <c r="R134" s="105"/>
      <c r="S134" s="105"/>
      <c r="T134" s="105"/>
      <c r="Y134" s="11"/>
      <c r="Z134" s="11"/>
    </row>
    <row r="135" spans="2:26" ht="23.25" customHeight="1">
      <c r="B135" s="1179"/>
      <c r="C135" s="1180"/>
      <c r="D135" s="1180"/>
      <c r="E135" s="1180"/>
      <c r="F135" s="219"/>
      <c r="G135" s="482"/>
      <c r="H135" s="219"/>
      <c r="I135" s="219"/>
      <c r="J135" s="219"/>
      <c r="K135" s="219"/>
      <c r="L135" s="116"/>
      <c r="M135" s="485" t="s">
        <v>424</v>
      </c>
      <c r="N135" s="471" t="s">
        <v>640</v>
      </c>
      <c r="O135" s="816" t="s">
        <v>458</v>
      </c>
      <c r="P135" s="528" t="s">
        <v>641</v>
      </c>
      <c r="Q135" s="105"/>
      <c r="R135" s="105"/>
      <c r="S135" s="105"/>
      <c r="T135" s="105"/>
      <c r="Y135" s="11"/>
      <c r="Z135" s="11"/>
    </row>
    <row r="136" spans="2:26" ht="20.25">
      <c r="B136" s="1034" t="s">
        <v>784</v>
      </c>
      <c r="C136" s="486"/>
      <c r="D136" s="344"/>
      <c r="E136" s="74"/>
      <c r="F136" s="1035" t="s">
        <v>785</v>
      </c>
      <c r="G136" s="233" t="s">
        <v>536</v>
      </c>
      <c r="H136" s="385">
        <v>30000</v>
      </c>
      <c r="I136" s="1110">
        <v>578000</v>
      </c>
      <c r="J136" s="495">
        <v>0</v>
      </c>
      <c r="K136" s="1131">
        <f>H136+I136+J136</f>
        <v>608000</v>
      </c>
      <c r="L136" s="495" t="s">
        <v>431</v>
      </c>
      <c r="M136" s="108" t="s">
        <v>449</v>
      </c>
      <c r="N136" s="815"/>
      <c r="O136" s="386"/>
      <c r="P136" s="386"/>
      <c r="R136" s="633" t="s">
        <v>435</v>
      </c>
      <c r="S136" s="105"/>
      <c r="T136" s="105"/>
      <c r="Y136" s="11"/>
      <c r="Z136" s="11"/>
    </row>
    <row r="137" spans="2:26" ht="20.25">
      <c r="B137" s="389" t="s">
        <v>786</v>
      </c>
      <c r="C137" s="487"/>
      <c r="D137" s="488"/>
      <c r="E137" s="488"/>
      <c r="F137" s="233" t="s">
        <v>298</v>
      </c>
      <c r="G137" s="235" t="s">
        <v>299</v>
      </c>
      <c r="H137" s="378">
        <v>5000</v>
      </c>
      <c r="I137" s="919">
        <v>0</v>
      </c>
      <c r="J137" s="919">
        <v>0</v>
      </c>
      <c r="K137" s="1038">
        <f>H137+I137+J137</f>
        <v>5000</v>
      </c>
      <c r="L137" s="982" t="s">
        <v>393</v>
      </c>
      <c r="M137" s="111" t="s">
        <v>442</v>
      </c>
      <c r="N137" s="791"/>
      <c r="O137" s="109"/>
      <c r="P137" s="109"/>
      <c r="R137" s="105"/>
      <c r="S137" s="105"/>
      <c r="T137" s="105"/>
      <c r="Y137" s="11"/>
      <c r="Z137" s="11"/>
    </row>
    <row r="138" spans="2:26" ht="20.25">
      <c r="B138" s="472" t="s">
        <v>787</v>
      </c>
      <c r="C138" s="1036"/>
      <c r="D138" s="549"/>
      <c r="E138" s="550"/>
      <c r="F138" s="54"/>
      <c r="G138" s="54"/>
      <c r="H138" s="378"/>
      <c r="I138" s="919"/>
      <c r="J138" s="919"/>
      <c r="K138" s="531"/>
      <c r="L138" s="54"/>
      <c r="M138" s="111" t="s">
        <v>429</v>
      </c>
      <c r="N138" s="791"/>
      <c r="O138" s="109"/>
      <c r="P138" s="109"/>
      <c r="R138" s="105"/>
      <c r="S138" s="105"/>
      <c r="T138" s="105"/>
      <c r="Y138" s="11"/>
      <c r="Z138" s="11"/>
    </row>
    <row r="139" spans="2:26" ht="20.25">
      <c r="B139" s="642" t="s">
        <v>812</v>
      </c>
      <c r="C139" s="490"/>
      <c r="D139" s="634"/>
      <c r="E139" s="635"/>
      <c r="F139" s="233" t="s">
        <v>595</v>
      </c>
      <c r="G139" s="233" t="s">
        <v>465</v>
      </c>
      <c r="H139" s="919">
        <v>0</v>
      </c>
      <c r="I139" s="1033">
        <v>80000</v>
      </c>
      <c r="J139" s="919">
        <v>0</v>
      </c>
      <c r="K139" s="950">
        <f>H139+I139+J139</f>
        <v>80000</v>
      </c>
      <c r="L139" s="111" t="s">
        <v>70</v>
      </c>
      <c r="M139" s="111" t="s">
        <v>783</v>
      </c>
      <c r="N139" s="791"/>
      <c r="O139" s="109"/>
      <c r="P139" s="109"/>
      <c r="R139" s="627" t="s">
        <v>435</v>
      </c>
      <c r="S139" s="105"/>
      <c r="T139" s="105"/>
      <c r="Y139" s="11"/>
      <c r="Z139" s="11"/>
    </row>
    <row r="140" spans="2:26" ht="20.25">
      <c r="B140" s="382" t="s">
        <v>788</v>
      </c>
      <c r="C140" s="10"/>
      <c r="D140" s="10"/>
      <c r="E140" s="10"/>
      <c r="F140" s="233" t="s">
        <v>595</v>
      </c>
      <c r="G140" s="233" t="s">
        <v>465</v>
      </c>
      <c r="H140" s="233">
        <v>0</v>
      </c>
      <c r="I140" s="1037">
        <v>194100</v>
      </c>
      <c r="J140" s="233">
        <v>0</v>
      </c>
      <c r="K140" s="532">
        <f>H140+I140+J140</f>
        <v>194100</v>
      </c>
      <c r="L140" s="233" t="s">
        <v>789</v>
      </c>
      <c r="M140" s="111" t="s">
        <v>783</v>
      </c>
      <c r="N140" s="791"/>
      <c r="O140" s="109"/>
      <c r="P140" s="109"/>
      <c r="R140" s="627"/>
      <c r="S140" s="105"/>
      <c r="T140" s="105"/>
      <c r="Y140" s="11"/>
      <c r="Z140" s="11"/>
    </row>
    <row r="141" spans="2:26" ht="20.25">
      <c r="B141" s="109" t="s">
        <v>790</v>
      </c>
      <c r="C141" s="115"/>
      <c r="D141" s="29"/>
      <c r="E141" s="30"/>
      <c r="F141" s="114" t="s">
        <v>667</v>
      </c>
      <c r="G141" s="234" t="s">
        <v>331</v>
      </c>
      <c r="H141" s="378">
        <v>70000</v>
      </c>
      <c r="I141" s="919">
        <v>0</v>
      </c>
      <c r="J141" s="919">
        <v>0</v>
      </c>
      <c r="K141" s="554">
        <f>H141+I141+J141</f>
        <v>70000</v>
      </c>
      <c r="L141" s="114" t="s">
        <v>79</v>
      </c>
      <c r="M141" s="111" t="s">
        <v>442</v>
      </c>
      <c r="N141" s="791"/>
      <c r="O141" s="109"/>
      <c r="P141" s="109"/>
      <c r="R141" s="627"/>
      <c r="S141" s="105"/>
      <c r="T141" s="105"/>
      <c r="Y141" s="11"/>
      <c r="Z141" s="11"/>
    </row>
    <row r="142" spans="2:26" ht="20.25">
      <c r="B142" s="642" t="s">
        <v>791</v>
      </c>
      <c r="C142" s="490"/>
      <c r="D142" s="634"/>
      <c r="E142" s="635"/>
      <c r="F142" s="114" t="s">
        <v>638</v>
      </c>
      <c r="G142" s="233" t="s">
        <v>536</v>
      </c>
      <c r="H142" s="378">
        <v>10000</v>
      </c>
      <c r="I142" s="919">
        <v>0</v>
      </c>
      <c r="J142" s="919">
        <v>0</v>
      </c>
      <c r="K142" s="950">
        <f>H142+I142+J142</f>
        <v>10000</v>
      </c>
      <c r="L142" s="61" t="s">
        <v>534</v>
      </c>
      <c r="M142" s="111" t="s">
        <v>448</v>
      </c>
      <c r="N142" s="791"/>
      <c r="O142" s="109"/>
      <c r="P142" s="109"/>
      <c r="R142" s="627" t="s">
        <v>435</v>
      </c>
      <c r="S142" s="105"/>
      <c r="T142" s="105"/>
      <c r="Y142" s="11"/>
      <c r="Z142" s="11"/>
    </row>
    <row r="143" spans="2:26" ht="20.25">
      <c r="B143" s="642" t="s">
        <v>792</v>
      </c>
      <c r="C143" s="490"/>
      <c r="D143" s="634"/>
      <c r="E143" s="635"/>
      <c r="F143" s="114" t="s">
        <v>638</v>
      </c>
      <c r="G143" s="233" t="s">
        <v>536</v>
      </c>
      <c r="H143" s="378">
        <v>10000</v>
      </c>
      <c r="I143" s="919">
        <v>0</v>
      </c>
      <c r="J143" s="919">
        <v>0</v>
      </c>
      <c r="K143" s="950">
        <f>H143+I143+J143</f>
        <v>10000</v>
      </c>
      <c r="L143" s="61" t="s">
        <v>534</v>
      </c>
      <c r="M143" s="111" t="s">
        <v>442</v>
      </c>
      <c r="N143" s="791"/>
      <c r="O143" s="109"/>
      <c r="P143" s="109"/>
      <c r="R143" s="627" t="s">
        <v>435</v>
      </c>
      <c r="S143" s="105"/>
      <c r="T143" s="105"/>
      <c r="Y143" s="11"/>
      <c r="Z143" s="11"/>
    </row>
    <row r="144" spans="2:26" ht="20.25">
      <c r="B144" s="109" t="s">
        <v>793</v>
      </c>
      <c r="C144" s="489"/>
      <c r="D144" s="54"/>
      <c r="E144" s="54"/>
      <c r="F144" s="114" t="s">
        <v>283</v>
      </c>
      <c r="G144" s="232" t="s">
        <v>288</v>
      </c>
      <c r="H144" s="378">
        <v>36300</v>
      </c>
      <c r="I144" s="919">
        <v>0</v>
      </c>
      <c r="J144" s="919">
        <v>0</v>
      </c>
      <c r="K144" s="554">
        <f aca="true" t="shared" si="1" ref="K144:K149">H144+I144+J144</f>
        <v>36300</v>
      </c>
      <c r="L144" s="111" t="s">
        <v>70</v>
      </c>
      <c r="M144" s="497" t="s">
        <v>438</v>
      </c>
      <c r="N144" s="791"/>
      <c r="O144" s="109"/>
      <c r="P144" s="109"/>
      <c r="Q144" s="105"/>
      <c r="R144" s="105"/>
      <c r="S144" s="105"/>
      <c r="T144" s="105"/>
      <c r="Y144" s="11"/>
      <c r="Z144" s="11"/>
    </row>
    <row r="145" spans="2:26" ht="20.25">
      <c r="B145" s="232" t="s">
        <v>77</v>
      </c>
      <c r="C145" s="489"/>
      <c r="D145" s="55"/>
      <c r="E145" s="30"/>
      <c r="F145" s="235"/>
      <c r="G145" s="54"/>
      <c r="H145" s="378"/>
      <c r="I145" s="919"/>
      <c r="J145" s="919"/>
      <c r="K145" s="531"/>
      <c r="L145" s="54"/>
      <c r="M145" s="111"/>
      <c r="N145" s="791"/>
      <c r="O145" s="109"/>
      <c r="P145" s="109"/>
      <c r="Q145" s="105"/>
      <c r="R145" s="105"/>
      <c r="S145" s="105"/>
      <c r="T145" s="105"/>
      <c r="Y145" s="11"/>
      <c r="Z145" s="11"/>
    </row>
    <row r="146" spans="2:26" ht="20.25">
      <c r="B146" s="109" t="s">
        <v>794</v>
      </c>
      <c r="C146" s="492"/>
      <c r="D146" s="232"/>
      <c r="E146" s="232"/>
      <c r="F146" s="114" t="s">
        <v>305</v>
      </c>
      <c r="G146" s="233" t="s">
        <v>288</v>
      </c>
      <c r="H146" s="378">
        <v>36300</v>
      </c>
      <c r="I146" s="919">
        <v>0</v>
      </c>
      <c r="J146" s="919">
        <v>0</v>
      </c>
      <c r="K146" s="554">
        <f t="shared" si="1"/>
        <v>36300</v>
      </c>
      <c r="L146" s="1127" t="s">
        <v>75</v>
      </c>
      <c r="M146" s="497" t="s">
        <v>438</v>
      </c>
      <c r="N146" s="791"/>
      <c r="O146" s="109"/>
      <c r="P146" s="109"/>
      <c r="Q146" s="105"/>
      <c r="R146" s="105"/>
      <c r="S146" s="105"/>
      <c r="T146" s="105"/>
      <c r="Y146" s="11"/>
      <c r="Z146" s="11"/>
    </row>
    <row r="147" spans="2:26" ht="20.25">
      <c r="B147" s="109" t="s">
        <v>795</v>
      </c>
      <c r="C147" s="489"/>
      <c r="D147" s="54"/>
      <c r="E147" s="54"/>
      <c r="F147" s="114" t="s">
        <v>292</v>
      </c>
      <c r="G147" s="232" t="s">
        <v>286</v>
      </c>
      <c r="H147" s="378">
        <v>69800</v>
      </c>
      <c r="I147" s="919">
        <v>0</v>
      </c>
      <c r="J147" s="919">
        <v>0</v>
      </c>
      <c r="K147" s="554">
        <f t="shared" si="1"/>
        <v>69800</v>
      </c>
      <c r="L147" s="111" t="s">
        <v>69</v>
      </c>
      <c r="M147" s="111" t="s">
        <v>440</v>
      </c>
      <c r="N147" s="791"/>
      <c r="O147" s="54"/>
      <c r="P147" s="109"/>
      <c r="Q147" s="105"/>
      <c r="R147" s="105"/>
      <c r="S147" s="105"/>
      <c r="T147" s="105"/>
      <c r="Y147" s="11"/>
      <c r="Z147" s="11"/>
    </row>
    <row r="148" spans="2:26" ht="20.25">
      <c r="B148" s="232" t="s">
        <v>294</v>
      </c>
      <c r="C148" s="115"/>
      <c r="D148" s="387"/>
      <c r="E148" s="30"/>
      <c r="F148" s="54"/>
      <c r="G148" s="54"/>
      <c r="H148" s="378"/>
      <c r="I148" s="54"/>
      <c r="J148" s="54"/>
      <c r="K148" s="531"/>
      <c r="L148" s="54"/>
      <c r="M148" s="111"/>
      <c r="N148" s="791"/>
      <c r="O148" s="54"/>
      <c r="P148" s="109"/>
      <c r="Q148" s="105"/>
      <c r="R148" s="105"/>
      <c r="S148" s="105"/>
      <c r="T148" s="105"/>
      <c r="Y148" s="11"/>
      <c r="Z148" s="11"/>
    </row>
    <row r="149" spans="2:26" ht="21.75" customHeight="1">
      <c r="B149" s="109" t="s">
        <v>796</v>
      </c>
      <c r="C149" s="388"/>
      <c r="D149" s="29"/>
      <c r="E149" s="30"/>
      <c r="F149" s="114" t="s">
        <v>284</v>
      </c>
      <c r="G149" s="235" t="s">
        <v>289</v>
      </c>
      <c r="H149" s="919">
        <v>0</v>
      </c>
      <c r="I149" s="378">
        <v>138728</v>
      </c>
      <c r="J149" s="378">
        <v>74770</v>
      </c>
      <c r="K149" s="554">
        <f t="shared" si="1"/>
        <v>213498</v>
      </c>
      <c r="L149" s="111" t="s">
        <v>71</v>
      </c>
      <c r="M149" s="111" t="s">
        <v>440</v>
      </c>
      <c r="N149" s="378"/>
      <c r="O149" s="109"/>
      <c r="P149" s="109"/>
      <c r="Q149" s="105"/>
      <c r="R149" s="905">
        <v>273630</v>
      </c>
      <c r="S149" s="105"/>
      <c r="T149" s="105"/>
      <c r="Y149" s="11"/>
      <c r="Z149" s="11"/>
    </row>
    <row r="150" spans="2:26" ht="21.75" customHeight="1">
      <c r="B150" s="232" t="s">
        <v>427</v>
      </c>
      <c r="C150" s="388"/>
      <c r="D150" s="29"/>
      <c r="E150" s="30"/>
      <c r="F150" s="54"/>
      <c r="G150" s="54"/>
      <c r="H150" s="378"/>
      <c r="I150" s="378"/>
      <c r="J150" s="378"/>
      <c r="K150" s="531"/>
      <c r="L150" s="54"/>
      <c r="M150" s="111"/>
      <c r="N150" s="791"/>
      <c r="O150" s="109"/>
      <c r="P150" s="109"/>
      <c r="Q150" s="105"/>
      <c r="R150" s="105"/>
      <c r="S150" s="105"/>
      <c r="T150" s="105"/>
      <c r="Y150" s="11"/>
      <c r="Z150" s="11"/>
    </row>
    <row r="151" spans="2:26" ht="21.75" customHeight="1">
      <c r="B151" s="109" t="s">
        <v>689</v>
      </c>
      <c r="C151" s="388"/>
      <c r="D151" s="987"/>
      <c r="E151" s="30"/>
      <c r="F151" s="54"/>
      <c r="G151" s="54"/>
      <c r="H151" s="378"/>
      <c r="I151" s="378"/>
      <c r="J151" s="378"/>
      <c r="K151" s="531"/>
      <c r="L151" s="54"/>
      <c r="M151" s="111"/>
      <c r="N151" s="791"/>
      <c r="O151" s="109"/>
      <c r="P151" s="109"/>
      <c r="Q151" s="105"/>
      <c r="R151" s="105"/>
      <c r="S151" s="105"/>
      <c r="T151" s="105"/>
      <c r="Y151" s="11"/>
      <c r="Z151" s="11"/>
    </row>
    <row r="152" spans="2:26" ht="18" customHeight="1">
      <c r="B152" s="1173" t="s">
        <v>626</v>
      </c>
      <c r="C152" s="1174"/>
      <c r="D152" s="1174"/>
      <c r="E152" s="1175"/>
      <c r="F152" s="317" t="s">
        <v>58</v>
      </c>
      <c r="G152" s="480" t="s">
        <v>0</v>
      </c>
      <c r="H152" s="1182" t="s">
        <v>1</v>
      </c>
      <c r="I152" s="1182"/>
      <c r="J152" s="1182"/>
      <c r="K152" s="1183"/>
      <c r="L152" s="1202" t="s">
        <v>2</v>
      </c>
      <c r="M152" s="484" t="s">
        <v>425</v>
      </c>
      <c r="N152" s="813"/>
      <c r="O152" s="133"/>
      <c r="P152" s="814"/>
      <c r="Q152" s="105"/>
      <c r="R152" s="105"/>
      <c r="S152" s="105"/>
      <c r="T152" s="105"/>
      <c r="Y152" s="11"/>
      <c r="Z152" s="11"/>
    </row>
    <row r="153" spans="2:26" ht="18" customHeight="1">
      <c r="B153" s="1176"/>
      <c r="C153" s="1177"/>
      <c r="D153" s="1177"/>
      <c r="E153" s="1178"/>
      <c r="F153" s="501" t="s">
        <v>59</v>
      </c>
      <c r="G153" s="501" t="s">
        <v>60</v>
      </c>
      <c r="H153" s="503" t="s">
        <v>66</v>
      </c>
      <c r="I153" s="503" t="s">
        <v>458</v>
      </c>
      <c r="J153" s="503" t="s">
        <v>563</v>
      </c>
      <c r="K153" s="317" t="s">
        <v>40</v>
      </c>
      <c r="L153" s="1203"/>
      <c r="M153" s="400" t="s">
        <v>426</v>
      </c>
      <c r="N153" s="1187" t="s">
        <v>639</v>
      </c>
      <c r="O153" s="1188"/>
      <c r="P153" s="1221"/>
      <c r="Q153" s="105"/>
      <c r="R153" s="105"/>
      <c r="S153" s="105"/>
      <c r="T153" s="105"/>
      <c r="Y153" s="11"/>
      <c r="Z153" s="11"/>
    </row>
    <row r="154" spans="2:26" ht="18" customHeight="1">
      <c r="B154" s="1179"/>
      <c r="C154" s="1180"/>
      <c r="D154" s="1180"/>
      <c r="E154" s="1181"/>
      <c r="F154" s="116"/>
      <c r="G154" s="116"/>
      <c r="H154" s="116"/>
      <c r="I154" s="116"/>
      <c r="J154" s="116"/>
      <c r="K154" s="116"/>
      <c r="L154" s="1204"/>
      <c r="M154" s="485" t="s">
        <v>424</v>
      </c>
      <c r="N154" s="471" t="s">
        <v>640</v>
      </c>
      <c r="O154" s="816" t="s">
        <v>458</v>
      </c>
      <c r="P154" s="528" t="s">
        <v>641</v>
      </c>
      <c r="Q154" s="105"/>
      <c r="R154" s="105"/>
      <c r="S154" s="105"/>
      <c r="T154" s="105"/>
      <c r="Y154" s="11"/>
      <c r="Z154" s="11"/>
    </row>
    <row r="155" spans="2:26" ht="18" customHeight="1">
      <c r="B155" s="389" t="s">
        <v>797</v>
      </c>
      <c r="C155" s="389"/>
      <c r="D155" s="389"/>
      <c r="E155" s="54"/>
      <c r="F155" s="233" t="s">
        <v>295</v>
      </c>
      <c r="G155" s="232" t="s">
        <v>296</v>
      </c>
      <c r="H155" s="378">
        <v>221243</v>
      </c>
      <c r="I155" s="919">
        <v>0</v>
      </c>
      <c r="J155" s="919">
        <v>0</v>
      </c>
      <c r="K155" s="554">
        <f>H155+I155+J155</f>
        <v>221243</v>
      </c>
      <c r="L155" s="111" t="s">
        <v>73</v>
      </c>
      <c r="M155" s="111" t="s">
        <v>440</v>
      </c>
      <c r="N155" s="231"/>
      <c r="O155" s="108"/>
      <c r="P155" s="108"/>
      <c r="Q155" s="105"/>
      <c r="R155" s="105"/>
      <c r="S155" s="105"/>
      <c r="T155" s="105"/>
      <c r="Y155" s="11"/>
      <c r="Z155" s="11"/>
    </row>
    <row r="156" spans="2:26" ht="18" customHeight="1">
      <c r="B156" s="109" t="s">
        <v>798</v>
      </c>
      <c r="C156" s="492"/>
      <c r="D156" s="54"/>
      <c r="E156" s="54"/>
      <c r="F156" s="233" t="s">
        <v>297</v>
      </c>
      <c r="G156" s="232" t="s">
        <v>288</v>
      </c>
      <c r="H156" s="378">
        <v>160200</v>
      </c>
      <c r="I156" s="919">
        <v>0</v>
      </c>
      <c r="J156" s="919">
        <v>0</v>
      </c>
      <c r="K156" s="554">
        <f>H156+I156+J156</f>
        <v>160200</v>
      </c>
      <c r="L156" s="111" t="s">
        <v>74</v>
      </c>
      <c r="M156" s="111" t="s">
        <v>440</v>
      </c>
      <c r="N156" s="114"/>
      <c r="O156" s="111"/>
      <c r="P156" s="111"/>
      <c r="Q156" s="105"/>
      <c r="R156" s="105"/>
      <c r="S156" s="105"/>
      <c r="T156" s="105"/>
      <c r="Y156" s="11"/>
      <c r="Z156" s="11"/>
    </row>
    <row r="157" spans="2:26" ht="18" customHeight="1">
      <c r="B157" s="109" t="s">
        <v>799</v>
      </c>
      <c r="C157" s="492"/>
      <c r="D157" s="55"/>
      <c r="E157" s="30"/>
      <c r="F157" s="570" t="s">
        <v>595</v>
      </c>
      <c r="G157" s="232"/>
      <c r="H157" s="396">
        <v>36300</v>
      </c>
      <c r="I157" s="919">
        <v>0</v>
      </c>
      <c r="J157" s="919">
        <v>0</v>
      </c>
      <c r="K157" s="554">
        <f>H157+I157+J157</f>
        <v>36300</v>
      </c>
      <c r="L157" s="111" t="s">
        <v>76</v>
      </c>
      <c r="M157" s="111" t="s">
        <v>440</v>
      </c>
      <c r="N157" s="114"/>
      <c r="O157" s="111"/>
      <c r="P157" s="111"/>
      <c r="Q157" s="105"/>
      <c r="R157" s="105"/>
      <c r="S157" s="105"/>
      <c r="T157" s="105"/>
      <c r="Y157" s="11"/>
      <c r="Z157" s="11"/>
    </row>
    <row r="158" spans="2:26" ht="18" customHeight="1">
      <c r="B158" s="509" t="s">
        <v>800</v>
      </c>
      <c r="C158" s="1039"/>
      <c r="D158" s="1040"/>
      <c r="E158" s="1040"/>
      <c r="F158" s="1041" t="s">
        <v>304</v>
      </c>
      <c r="G158" s="502" t="s">
        <v>303</v>
      </c>
      <c r="H158" s="1042">
        <v>283730</v>
      </c>
      <c r="I158" s="590">
        <v>65000</v>
      </c>
      <c r="J158" s="1043">
        <v>0</v>
      </c>
      <c r="K158" s="1044">
        <f>H158+I158+J158</f>
        <v>348730</v>
      </c>
      <c r="L158" s="510" t="s">
        <v>68</v>
      </c>
      <c r="M158" s="510" t="s">
        <v>440</v>
      </c>
      <c r="N158" s="1170">
        <v>7820</v>
      </c>
      <c r="O158" s="509"/>
      <c r="P158" s="509"/>
      <c r="Q158" s="105"/>
      <c r="R158" s="105">
        <f>291550-7820</f>
        <v>283730</v>
      </c>
      <c r="S158" s="105"/>
      <c r="T158" s="105"/>
      <c r="Y158" s="11"/>
      <c r="Z158" s="11"/>
    </row>
    <row r="159" spans="2:26" ht="18" customHeight="1">
      <c r="B159" s="109" t="s">
        <v>430</v>
      </c>
      <c r="C159" s="492"/>
      <c r="D159" s="795"/>
      <c r="E159" s="796"/>
      <c r="F159" s="488"/>
      <c r="G159" s="234"/>
      <c r="H159" s="396"/>
      <c r="I159" s="379"/>
      <c r="J159" s="379"/>
      <c r="K159" s="531"/>
      <c r="L159" s="54"/>
      <c r="M159" s="111" t="s">
        <v>432</v>
      </c>
      <c r="N159" s="791"/>
      <c r="O159" s="109"/>
      <c r="P159" s="109"/>
      <c r="Q159" s="105"/>
      <c r="R159" s="105"/>
      <c r="S159" s="105"/>
      <c r="T159" s="105"/>
      <c r="Y159" s="11"/>
      <c r="Z159" s="11"/>
    </row>
    <row r="160" spans="2:26" ht="18" customHeight="1">
      <c r="B160" s="109" t="s">
        <v>801</v>
      </c>
      <c r="C160" s="492"/>
      <c r="D160" s="488"/>
      <c r="E160" s="488"/>
      <c r="F160" s="1031" t="s">
        <v>301</v>
      </c>
      <c r="G160" s="235" t="s">
        <v>300</v>
      </c>
      <c r="H160" s="396">
        <v>60000</v>
      </c>
      <c r="I160" s="919">
        <v>0</v>
      </c>
      <c r="J160" s="919">
        <v>0</v>
      </c>
      <c r="K160" s="531">
        <f>H160+I160+J160</f>
        <v>60000</v>
      </c>
      <c r="L160" s="111" t="s">
        <v>431</v>
      </c>
      <c r="M160" s="497" t="s">
        <v>455</v>
      </c>
      <c r="N160" s="818"/>
      <c r="O160" s="109"/>
      <c r="P160" s="109"/>
      <c r="Q160" s="105"/>
      <c r="R160" s="105"/>
      <c r="S160" s="105"/>
      <c r="T160" s="105"/>
      <c r="U160" s="106"/>
      <c r="V160" s="107"/>
      <c r="Y160" s="11"/>
      <c r="Z160" s="11"/>
    </row>
    <row r="161" spans="2:26" ht="18" customHeight="1">
      <c r="B161" s="109" t="s">
        <v>428</v>
      </c>
      <c r="C161" s="492"/>
      <c r="D161" s="488"/>
      <c r="E161" s="472"/>
      <c r="F161" s="1031" t="s">
        <v>302</v>
      </c>
      <c r="G161" s="54"/>
      <c r="H161" s="396"/>
      <c r="I161" s="919"/>
      <c r="J161" s="919"/>
      <c r="K161" s="531"/>
      <c r="L161" s="54"/>
      <c r="M161" s="111"/>
      <c r="N161" s="396"/>
      <c r="O161" s="109"/>
      <c r="P161" s="109"/>
      <c r="Q161" s="105"/>
      <c r="R161" s="105"/>
      <c r="S161" s="105"/>
      <c r="T161" s="105"/>
      <c r="U161" s="106"/>
      <c r="V161" s="107"/>
      <c r="Y161" s="11"/>
      <c r="Z161" s="11"/>
    </row>
    <row r="162" spans="2:26" ht="18" customHeight="1">
      <c r="B162" s="109" t="s">
        <v>353</v>
      </c>
      <c r="C162" s="115"/>
      <c r="D162" s="549"/>
      <c r="E162" s="550"/>
      <c r="F162" s="1032" t="s">
        <v>436</v>
      </c>
      <c r="G162" s="54"/>
      <c r="H162" s="396"/>
      <c r="I162" s="919"/>
      <c r="J162" s="919"/>
      <c r="K162" s="531"/>
      <c r="L162" s="54"/>
      <c r="M162" s="111"/>
      <c r="N162" s="396"/>
      <c r="O162" s="109"/>
      <c r="P162" s="109"/>
      <c r="Q162" s="105"/>
      <c r="R162" s="105"/>
      <c r="S162" s="105"/>
      <c r="T162" s="105"/>
      <c r="U162" s="106"/>
      <c r="V162" s="107"/>
      <c r="Y162" s="11"/>
      <c r="Z162" s="11"/>
    </row>
    <row r="163" spans="2:26" ht="18" customHeight="1">
      <c r="B163" s="509" t="s">
        <v>802</v>
      </c>
      <c r="C163" s="479"/>
      <c r="D163" s="190"/>
      <c r="E163" s="191"/>
      <c r="F163" s="500" t="s">
        <v>293</v>
      </c>
      <c r="G163" s="502" t="s">
        <v>287</v>
      </c>
      <c r="H163" s="554">
        <v>26550</v>
      </c>
      <c r="I163" s="919">
        <v>0</v>
      </c>
      <c r="J163" s="919">
        <v>0</v>
      </c>
      <c r="K163" s="531">
        <f aca="true" t="shared" si="2" ref="K163:K173">H163+I163+J163</f>
        <v>26550</v>
      </c>
      <c r="L163" s="510" t="s">
        <v>68</v>
      </c>
      <c r="M163" s="817" t="s">
        <v>454</v>
      </c>
      <c r="N163" s="819"/>
      <c r="O163" s="109"/>
      <c r="P163" s="109"/>
      <c r="Q163" s="105"/>
      <c r="R163" s="105"/>
      <c r="S163" s="105"/>
      <c r="T163" s="105"/>
      <c r="U163" s="106"/>
      <c r="V163" s="107"/>
      <c r="Y163" s="11"/>
      <c r="Z163" s="11"/>
    </row>
    <row r="164" spans="2:26" ht="18" customHeight="1">
      <c r="B164" s="232" t="s">
        <v>437</v>
      </c>
      <c r="C164" s="115"/>
      <c r="D164" s="29"/>
      <c r="E164" s="30"/>
      <c r="F164" s="233" t="s">
        <v>363</v>
      </c>
      <c r="G164" s="54"/>
      <c r="H164" s="554"/>
      <c r="I164" s="919"/>
      <c r="J164" s="919"/>
      <c r="K164" s="531"/>
      <c r="L164" s="233"/>
      <c r="M164" s="505"/>
      <c r="N164" s="554"/>
      <c r="O164" s="109"/>
      <c r="P164" s="109"/>
      <c r="Q164" s="105"/>
      <c r="R164" s="105"/>
      <c r="S164" s="105"/>
      <c r="T164" s="105"/>
      <c r="U164" s="106"/>
      <c r="V164" s="107"/>
      <c r="Y164" s="11"/>
      <c r="Z164" s="11"/>
    </row>
    <row r="165" spans="2:26" ht="18" customHeight="1">
      <c r="B165" s="109" t="s">
        <v>803</v>
      </c>
      <c r="C165" s="388"/>
      <c r="D165" s="387"/>
      <c r="E165" s="390"/>
      <c r="F165" s="233" t="s">
        <v>595</v>
      </c>
      <c r="G165" s="237" t="s">
        <v>482</v>
      </c>
      <c r="H165" s="378">
        <v>4700</v>
      </c>
      <c r="I165" s="919">
        <v>0</v>
      </c>
      <c r="J165" s="919">
        <v>0</v>
      </c>
      <c r="K165" s="531">
        <f t="shared" si="2"/>
        <v>4700</v>
      </c>
      <c r="L165" s="113" t="s">
        <v>75</v>
      </c>
      <c r="M165" s="497" t="s">
        <v>480</v>
      </c>
      <c r="N165" s="831">
        <v>1300</v>
      </c>
      <c r="O165" s="109"/>
      <c r="P165" s="109"/>
      <c r="Q165" s="105"/>
      <c r="R165" s="105"/>
      <c r="S165" s="105"/>
      <c r="T165" s="105"/>
      <c r="U165" s="106"/>
      <c r="V165" s="107"/>
      <c r="Y165" s="11"/>
      <c r="Z165" s="11"/>
    </row>
    <row r="166" spans="2:26" ht="18" customHeight="1">
      <c r="B166" s="122" t="s">
        <v>804</v>
      </c>
      <c r="C166" s="493"/>
      <c r="D166" s="29"/>
      <c r="E166" s="30"/>
      <c r="F166" s="233" t="s">
        <v>595</v>
      </c>
      <c r="G166" s="622">
        <v>20210</v>
      </c>
      <c r="H166" s="396">
        <v>56220</v>
      </c>
      <c r="I166" s="919">
        <v>0</v>
      </c>
      <c r="J166" s="919">
        <v>0</v>
      </c>
      <c r="K166" s="531">
        <f t="shared" si="2"/>
        <v>56220</v>
      </c>
      <c r="L166" s="111" t="s">
        <v>72</v>
      </c>
      <c r="M166" s="505" t="s">
        <v>453</v>
      </c>
      <c r="N166" s="820">
        <v>12780</v>
      </c>
      <c r="O166" s="821" t="s">
        <v>644</v>
      </c>
      <c r="P166" s="109"/>
      <c r="Q166" s="105"/>
      <c r="R166" s="105"/>
      <c r="S166" s="105"/>
      <c r="T166" s="105"/>
      <c r="U166" s="106"/>
      <c r="V166" s="107"/>
      <c r="Y166" s="11"/>
      <c r="Z166" s="11"/>
    </row>
    <row r="167" spans="2:26" ht="18" customHeight="1">
      <c r="B167" s="122" t="s">
        <v>23</v>
      </c>
      <c r="C167" s="493"/>
      <c r="D167" s="29"/>
      <c r="E167" s="30"/>
      <c r="F167" s="114"/>
      <c r="G167" s="234"/>
      <c r="H167" s="919"/>
      <c r="I167" s="919"/>
      <c r="J167" s="919"/>
      <c r="K167" s="531"/>
      <c r="L167" s="111"/>
      <c r="M167" s="505" t="s">
        <v>452</v>
      </c>
      <c r="N167" s="396"/>
      <c r="O167" s="109"/>
      <c r="P167" s="109"/>
      <c r="Q167" s="105"/>
      <c r="R167" s="105"/>
      <c r="S167" s="105"/>
      <c r="T167" s="105"/>
      <c r="U167" s="106"/>
      <c r="V167" s="107"/>
      <c r="Y167" s="11"/>
      <c r="Z167" s="11"/>
    </row>
    <row r="168" spans="2:26" ht="18" customHeight="1">
      <c r="B168" s="109" t="s">
        <v>805</v>
      </c>
      <c r="C168" s="388"/>
      <c r="D168" s="387"/>
      <c r="E168" s="390"/>
      <c r="F168" s="233" t="s">
        <v>595</v>
      </c>
      <c r="G168" s="237" t="s">
        <v>306</v>
      </c>
      <c r="H168" s="396">
        <v>39960</v>
      </c>
      <c r="I168" s="919">
        <v>0</v>
      </c>
      <c r="J168" s="919">
        <v>0</v>
      </c>
      <c r="K168" s="531">
        <f t="shared" si="2"/>
        <v>39960</v>
      </c>
      <c r="L168" s="111" t="s">
        <v>76</v>
      </c>
      <c r="M168" s="505" t="s">
        <v>433</v>
      </c>
      <c r="N168" s="396"/>
      <c r="O168" s="109"/>
      <c r="P168" s="109"/>
      <c r="Q168" s="105"/>
      <c r="R168" s="105"/>
      <c r="S168" s="105"/>
      <c r="T168" s="105"/>
      <c r="U168" s="106"/>
      <c r="V168" s="107"/>
      <c r="Y168" s="11"/>
      <c r="Z168" s="11"/>
    </row>
    <row r="169" spans="2:26" ht="18" customHeight="1">
      <c r="B169" s="109" t="s">
        <v>78</v>
      </c>
      <c r="C169" s="388"/>
      <c r="D169" s="387"/>
      <c r="E169" s="390"/>
      <c r="F169" s="54"/>
      <c r="G169" s="234"/>
      <c r="H169" s="919"/>
      <c r="I169" s="919"/>
      <c r="J169" s="919"/>
      <c r="K169" s="531"/>
      <c r="L169" s="54"/>
      <c r="M169" s="505"/>
      <c r="N169" s="396"/>
      <c r="O169" s="109"/>
      <c r="P169" s="109"/>
      <c r="Q169" s="105"/>
      <c r="R169" s="105"/>
      <c r="S169" s="105"/>
      <c r="T169" s="105"/>
      <c r="U169" s="106"/>
      <c r="V169" s="107"/>
      <c r="Y169" s="11"/>
      <c r="Z169" s="11"/>
    </row>
    <row r="170" spans="2:26" ht="18" customHeight="1">
      <c r="B170" s="109" t="s">
        <v>806</v>
      </c>
      <c r="C170" s="388"/>
      <c r="D170" s="387"/>
      <c r="E170" s="30"/>
      <c r="F170" s="237" t="s">
        <v>434</v>
      </c>
      <c r="G170" s="506" t="s">
        <v>291</v>
      </c>
      <c r="H170" s="396">
        <v>146500</v>
      </c>
      <c r="I170" s="919">
        <v>0</v>
      </c>
      <c r="J170" s="919">
        <v>0</v>
      </c>
      <c r="K170" s="531">
        <f t="shared" si="2"/>
        <v>146500</v>
      </c>
      <c r="L170" s="111" t="s">
        <v>67</v>
      </c>
      <c r="M170" s="505" t="s">
        <v>433</v>
      </c>
      <c r="N170" s="396"/>
      <c r="O170" s="109"/>
      <c r="P170" s="109"/>
      <c r="Q170" s="105"/>
      <c r="R170" s="105"/>
      <c r="S170" s="105"/>
      <c r="T170" s="105"/>
      <c r="U170" s="106"/>
      <c r="V170" s="107"/>
      <c r="Y170" s="11"/>
      <c r="Z170" s="11"/>
    </row>
    <row r="171" spans="2:26" ht="18" customHeight="1">
      <c r="B171" s="636" t="s">
        <v>807</v>
      </c>
      <c r="C171" s="637"/>
      <c r="D171" s="638"/>
      <c r="E171" s="639"/>
      <c r="F171" s="835" t="s">
        <v>769</v>
      </c>
      <c r="G171" s="506" t="s">
        <v>291</v>
      </c>
      <c r="H171" s="812">
        <v>30000</v>
      </c>
      <c r="I171" s="919">
        <v>0</v>
      </c>
      <c r="J171" s="919">
        <v>0</v>
      </c>
      <c r="K171" s="531">
        <f t="shared" si="2"/>
        <v>30000</v>
      </c>
      <c r="L171" s="640" t="s">
        <v>535</v>
      </c>
      <c r="M171" s="641" t="s">
        <v>451</v>
      </c>
      <c r="N171" s="822"/>
      <c r="O171" s="109"/>
      <c r="P171" s="109"/>
      <c r="Q171" s="105"/>
      <c r="R171" s="105"/>
      <c r="S171" s="105"/>
      <c r="T171" s="105"/>
      <c r="U171" s="106"/>
      <c r="V171" s="107"/>
      <c r="Y171" s="11"/>
      <c r="Z171" s="11"/>
    </row>
    <row r="172" spans="2:26" ht="18" customHeight="1">
      <c r="B172" s="433"/>
      <c r="C172" s="494"/>
      <c r="D172" s="391"/>
      <c r="E172" s="129"/>
      <c r="F172" s="434" t="s">
        <v>659</v>
      </c>
      <c r="G172" s="507"/>
      <c r="H172" s="812"/>
      <c r="I172" s="919"/>
      <c r="J172" s="919"/>
      <c r="K172" s="531"/>
      <c r="L172" s="402"/>
      <c r="M172" s="508" t="s">
        <v>450</v>
      </c>
      <c r="N172" s="396"/>
      <c r="O172" s="109"/>
      <c r="P172" s="109"/>
      <c r="Q172" s="105"/>
      <c r="R172" s="105"/>
      <c r="S172" s="105"/>
      <c r="T172" s="105"/>
      <c r="U172" s="106"/>
      <c r="V172" s="107"/>
      <c r="Y172" s="11"/>
      <c r="Z172" s="11"/>
    </row>
    <row r="173" spans="2:26" ht="18" customHeight="1">
      <c r="B173" s="993" t="s">
        <v>808</v>
      </c>
      <c r="C173" s="994"/>
      <c r="D173" s="995"/>
      <c r="E173" s="996"/>
      <c r="F173" s="997" t="s">
        <v>769</v>
      </c>
      <c r="G173" s="998" t="s">
        <v>291</v>
      </c>
      <c r="H173" s="999">
        <v>0</v>
      </c>
      <c r="I173" s="1000">
        <v>162000</v>
      </c>
      <c r="J173" s="1001">
        <v>0</v>
      </c>
      <c r="K173" s="1002">
        <f t="shared" si="2"/>
        <v>162000</v>
      </c>
      <c r="L173" s="997" t="s">
        <v>660</v>
      </c>
      <c r="M173" s="1003" t="s">
        <v>440</v>
      </c>
      <c r="N173" s="823"/>
      <c r="O173" s="824"/>
      <c r="P173" s="824"/>
      <c r="Q173" s="105"/>
      <c r="R173" s="105"/>
      <c r="S173" s="105"/>
      <c r="T173" s="105"/>
      <c r="U173" s="106"/>
      <c r="V173" s="107"/>
      <c r="Y173" s="11"/>
      <c r="Z173" s="11"/>
    </row>
    <row r="174" spans="2:26" ht="18" customHeight="1">
      <c r="B174" s="1052" t="s">
        <v>810</v>
      </c>
      <c r="C174" s="1068"/>
      <c r="D174" s="1069"/>
      <c r="E174" s="1070"/>
      <c r="F174" s="1071" t="s">
        <v>659</v>
      </c>
      <c r="G174" s="1072"/>
      <c r="H174" s="1073"/>
      <c r="I174" s="1074"/>
      <c r="J174" s="1074"/>
      <c r="K174" s="1002"/>
      <c r="L174" s="1003"/>
      <c r="M174" s="1006"/>
      <c r="N174" s="396"/>
      <c r="O174" s="824"/>
      <c r="P174" s="824"/>
      <c r="Q174" s="105"/>
      <c r="R174" s="105"/>
      <c r="S174" s="105"/>
      <c r="T174" s="105"/>
      <c r="U174" s="106"/>
      <c r="V174" s="107"/>
      <c r="Y174" s="11"/>
      <c r="Z174" s="11"/>
    </row>
    <row r="175" spans="2:26" ht="18" customHeight="1">
      <c r="B175" s="886" t="s">
        <v>825</v>
      </c>
      <c r="C175" s="1068"/>
      <c r="D175" s="1069"/>
      <c r="E175" s="1070"/>
      <c r="F175" s="1109" t="s">
        <v>826</v>
      </c>
      <c r="G175" s="491" t="s">
        <v>762</v>
      </c>
      <c r="H175" s="1111">
        <v>0</v>
      </c>
      <c r="I175" s="879">
        <v>41000</v>
      </c>
      <c r="J175" s="1111">
        <v>0</v>
      </c>
      <c r="K175" s="879">
        <f>H175+I175+J175</f>
        <v>41000</v>
      </c>
      <c r="L175" s="491" t="s">
        <v>90</v>
      </c>
      <c r="M175" s="491" t="s">
        <v>440</v>
      </c>
      <c r="N175" s="396"/>
      <c r="O175" s="1065"/>
      <c r="P175" s="1065"/>
      <c r="Q175" s="105"/>
      <c r="R175" s="105"/>
      <c r="S175" s="105"/>
      <c r="T175" s="105"/>
      <c r="U175" s="106"/>
      <c r="V175" s="107"/>
      <c r="Y175" s="11"/>
      <c r="Z175" s="11"/>
    </row>
    <row r="176" spans="2:26" ht="18" customHeight="1">
      <c r="B176" s="1112" t="s">
        <v>832</v>
      </c>
      <c r="C176" s="1113"/>
      <c r="D176" s="1114"/>
      <c r="E176" s="1074"/>
      <c r="F176" s="491" t="s">
        <v>833</v>
      </c>
      <c r="G176" s="237" t="s">
        <v>306</v>
      </c>
      <c r="H176" s="1111">
        <v>0</v>
      </c>
      <c r="I176" s="879">
        <v>12000</v>
      </c>
      <c r="J176" s="1111">
        <v>0</v>
      </c>
      <c r="K176" s="879">
        <f>H176+I176+J176</f>
        <v>12000</v>
      </c>
      <c r="L176" s="111" t="s">
        <v>76</v>
      </c>
      <c r="M176" s="491" t="s">
        <v>440</v>
      </c>
      <c r="N176" s="396"/>
      <c r="O176" s="1065"/>
      <c r="P176" s="1065"/>
      <c r="Q176" s="105"/>
      <c r="R176" s="105"/>
      <c r="S176" s="105"/>
      <c r="T176" s="105"/>
      <c r="U176" s="106"/>
      <c r="V176" s="107"/>
      <c r="Y176" s="11"/>
      <c r="Z176" s="11"/>
    </row>
    <row r="177" spans="2:26" ht="18" customHeight="1">
      <c r="B177" s="1115" t="s">
        <v>834</v>
      </c>
      <c r="C177" s="1116"/>
      <c r="D177" s="1117"/>
      <c r="E177" s="1118"/>
      <c r="F177" s="1075" t="s">
        <v>595</v>
      </c>
      <c r="G177" s="331" t="s">
        <v>306</v>
      </c>
      <c r="H177" s="1076">
        <v>0</v>
      </c>
      <c r="I177" s="1077">
        <v>30000</v>
      </c>
      <c r="J177" s="1076">
        <v>0</v>
      </c>
      <c r="K177" s="1077">
        <f>H177+I177+J177</f>
        <v>30000</v>
      </c>
      <c r="L177" s="498" t="s">
        <v>71</v>
      </c>
      <c r="M177" s="1075" t="s">
        <v>440</v>
      </c>
      <c r="N177" s="883"/>
      <c r="O177" s="1065"/>
      <c r="P177" s="1065"/>
      <c r="Q177" s="105"/>
      <c r="R177" s="105"/>
      <c r="S177" s="105"/>
      <c r="T177" s="105"/>
      <c r="U177" s="106"/>
      <c r="V177" s="107"/>
      <c r="Y177" s="11"/>
      <c r="Z177" s="11"/>
    </row>
    <row r="178" spans="2:26" ht="18" customHeight="1">
      <c r="B178" s="1184" t="s">
        <v>41</v>
      </c>
      <c r="C178" s="1185"/>
      <c r="D178" s="1185"/>
      <c r="E178" s="1185"/>
      <c r="F178" s="118"/>
      <c r="G178" s="118"/>
      <c r="H178" s="1045">
        <f>H136+H137+H141+H142+H143+H144+H146+H147+H149+H155+H156+H157+H158+H160+H163+H165+H166+H168+H170+H171+H173</f>
        <v>1332803</v>
      </c>
      <c r="I178" s="1045">
        <f>I136+I137+I139+I140+I141+I142+I143+I144+I146+I147+I149+I155+I156+I157+I158+I160+I163+I165+I166+I168+I170+I171+I173+I175+I176+I177</f>
        <v>1300828</v>
      </c>
      <c r="J178" s="1045">
        <f>J136+J137+J138+J141+J142+J143+J144+J145+J146+J147+J148+J149+J150+J151+J155+J156+J157+J158+J159+J160+J161+J162+J163+J164+J165+J166+J167+J168+J169+J170+J171+J172+J173</f>
        <v>74770</v>
      </c>
      <c r="K178" s="1067">
        <f>K136+K137+K139+K140+K141+K142+K143+K144+K146+K147+K149+K155+K156+K157+K158+K160+K163+K165+K166+K168+K170+K171+K173+K175+K176+K177</f>
        <v>2708401</v>
      </c>
      <c r="L178" s="116"/>
      <c r="M178" s="116"/>
      <c r="N178" s="1025"/>
      <c r="O178" s="69"/>
      <c r="P178" s="69"/>
      <c r="Y178" s="11"/>
      <c r="Z178" s="11"/>
    </row>
    <row r="179" spans="11:26" ht="20.25">
      <c r="K179" s="377"/>
      <c r="Y179" s="11"/>
      <c r="Z179" s="11"/>
    </row>
    <row r="180" spans="5:26" ht="27">
      <c r="E180" s="19"/>
      <c r="H180" s="1066"/>
      <c r="I180" s="769"/>
      <c r="K180" s="769"/>
      <c r="L180" s="1126"/>
      <c r="N180" s="377"/>
      <c r="Y180" s="11"/>
      <c r="Z180" s="11"/>
    </row>
    <row r="181" spans="2:26" ht="20.25">
      <c r="B181" s="11" t="s">
        <v>829</v>
      </c>
      <c r="C181" s="11"/>
      <c r="I181" s="803"/>
      <c r="J181" s="10"/>
      <c r="K181" s="943"/>
      <c r="L181" s="10"/>
      <c r="M181" s="10"/>
      <c r="N181" s="10"/>
      <c r="Y181" s="11"/>
      <c r="Z181" s="11"/>
    </row>
    <row r="182" spans="2:26" ht="20.25">
      <c r="B182" s="1021" t="s">
        <v>776</v>
      </c>
      <c r="C182" s="1022"/>
      <c r="D182" s="1022"/>
      <c r="E182" s="1023"/>
      <c r="F182" s="839" t="s">
        <v>775</v>
      </c>
      <c r="G182" s="839" t="s">
        <v>496</v>
      </c>
      <c r="H182" s="839" t="s">
        <v>563</v>
      </c>
      <c r="I182" s="839" t="s">
        <v>602</v>
      </c>
      <c r="J182" s="69" t="s">
        <v>39</v>
      </c>
      <c r="K182" s="10"/>
      <c r="L182" s="10"/>
      <c r="M182" s="10"/>
      <c r="N182" s="10"/>
      <c r="Y182" s="11"/>
      <c r="Z182" s="11"/>
    </row>
    <row r="183" spans="2:26" ht="20.25">
      <c r="B183" s="1189" t="s">
        <v>781</v>
      </c>
      <c r="C183" s="1190"/>
      <c r="D183" s="344" t="s">
        <v>415</v>
      </c>
      <c r="E183" s="74"/>
      <c r="F183" s="1019">
        <f>H178</f>
        <v>1332803</v>
      </c>
      <c r="G183" s="1027">
        <f>I178</f>
        <v>1300828</v>
      </c>
      <c r="H183" s="1028">
        <f>J178</f>
        <v>74770</v>
      </c>
      <c r="I183" s="1104">
        <f aca="true" t="shared" si="3" ref="I183:I194">F183+G183+H183</f>
        <v>2708401</v>
      </c>
      <c r="J183" s="231">
        <v>26</v>
      </c>
      <c r="K183" s="10"/>
      <c r="L183" s="10"/>
      <c r="M183" s="10"/>
      <c r="N183" s="10"/>
      <c r="Y183" s="11"/>
      <c r="Z183" s="11"/>
    </row>
    <row r="184" spans="2:26" ht="20.25">
      <c r="B184" s="1191" t="s">
        <v>782</v>
      </c>
      <c r="C184" s="1192"/>
      <c r="D184" s="55" t="s">
        <v>416</v>
      </c>
      <c r="E184" s="30"/>
      <c r="F184" s="1020">
        <f>'กลยุทธ์ 2'!F91</f>
        <v>251050</v>
      </c>
      <c r="G184" s="791">
        <f>'กลยุทธ์ 2'!G91</f>
        <v>60000</v>
      </c>
      <c r="H184" s="991">
        <f>'กลยุทธ์ 2'!H91</f>
        <v>0</v>
      </c>
      <c r="I184" s="1105">
        <f t="shared" si="3"/>
        <v>311050</v>
      </c>
      <c r="J184" s="114">
        <v>9</v>
      </c>
      <c r="K184" s="10"/>
      <c r="L184" s="10"/>
      <c r="M184" s="10"/>
      <c r="N184" s="10"/>
      <c r="Y184" s="11"/>
      <c r="Z184" s="11"/>
    </row>
    <row r="185" spans="2:26" ht="20.25">
      <c r="B185" s="237"/>
      <c r="C185" s="1029"/>
      <c r="D185" s="55" t="s">
        <v>417</v>
      </c>
      <c r="E185" s="30"/>
      <c r="F185" s="1020">
        <f>'กลยุทธ์ 3'!G123</f>
        <v>265435</v>
      </c>
      <c r="G185" s="378">
        <f>'กลยุทธ์ 3'!H123</f>
        <v>170000</v>
      </c>
      <c r="H185" s="1030">
        <f>'กลยุทธ์ 3'!I123</f>
        <v>25000</v>
      </c>
      <c r="I185" s="1105">
        <f t="shared" si="3"/>
        <v>460435</v>
      </c>
      <c r="J185" s="114">
        <v>12</v>
      </c>
      <c r="K185" s="10"/>
      <c r="L185" s="10"/>
      <c r="M185" s="10"/>
      <c r="N185" s="10"/>
      <c r="Y185" s="11"/>
      <c r="Z185" s="11"/>
    </row>
    <row r="186" spans="2:26" ht="20.25">
      <c r="B186" s="54"/>
      <c r="D186" s="55" t="s">
        <v>418</v>
      </c>
      <c r="E186" s="30"/>
      <c r="F186" s="1020">
        <f>'กลยุทธ์ 4'!G69</f>
        <v>661250</v>
      </c>
      <c r="G186" s="378">
        <f>'กลยุทธ์ 4'!H69</f>
        <v>387000</v>
      </c>
      <c r="H186" s="991">
        <f>'กลยุทธ์ 4'!I69</f>
        <v>0</v>
      </c>
      <c r="I186" s="1105">
        <f t="shared" si="3"/>
        <v>1048250</v>
      </c>
      <c r="J186" s="114">
        <v>13</v>
      </c>
      <c r="K186" s="10"/>
      <c r="L186" s="10"/>
      <c r="M186" s="10"/>
      <c r="N186" s="10"/>
      <c r="Y186" s="11"/>
      <c r="Z186" s="11"/>
    </row>
    <row r="187" spans="1:26" ht="20.25">
      <c r="A187" s="10"/>
      <c r="B187" s="54"/>
      <c r="C187" s="54"/>
      <c r="D187" s="55" t="s">
        <v>419</v>
      </c>
      <c r="E187" s="30"/>
      <c r="F187" s="1020">
        <f>'กลยุทธ์ 5'!G77</f>
        <v>1662907</v>
      </c>
      <c r="G187" s="938">
        <f>'กลยุทธ์ 5'!H77</f>
        <v>0</v>
      </c>
      <c r="H187" s="991">
        <f>'กลยุทธ์ 5'!I77</f>
        <v>0</v>
      </c>
      <c r="I187" s="1105">
        <f t="shared" si="3"/>
        <v>1662907</v>
      </c>
      <c r="J187" s="114">
        <v>6</v>
      </c>
      <c r="K187" s="10"/>
      <c r="L187" s="10"/>
      <c r="M187" s="10"/>
      <c r="N187" s="10"/>
      <c r="Y187" s="11"/>
      <c r="Z187" s="11"/>
    </row>
    <row r="188" spans="1:26" ht="20.25">
      <c r="A188" s="10"/>
      <c r="B188" s="54"/>
      <c r="C188" s="54"/>
      <c r="D188" s="55" t="s">
        <v>456</v>
      </c>
      <c r="E188" s="30"/>
      <c r="F188" s="1020">
        <f>' มฐ.1'!F25</f>
        <v>2667210</v>
      </c>
      <c r="G188" s="991">
        <f>' มฐ.1'!G25</f>
        <v>0</v>
      </c>
      <c r="H188" s="860">
        <f>' มฐ.1'!H25</f>
        <v>0</v>
      </c>
      <c r="I188" s="1105">
        <f t="shared" si="3"/>
        <v>2667210</v>
      </c>
      <c r="J188" s="114">
        <v>9</v>
      </c>
      <c r="K188" s="10"/>
      <c r="L188" s="1220">
        <f>I187+I188+I189+I190+I191+I192</f>
        <v>5178782</v>
      </c>
      <c r="M188" s="1220"/>
      <c r="N188" s="10"/>
      <c r="Y188" s="11"/>
      <c r="Z188" s="11"/>
    </row>
    <row r="189" spans="1:26" ht="20.25">
      <c r="A189" s="10"/>
      <c r="B189" s="54"/>
      <c r="C189" s="54"/>
      <c r="D189" s="55" t="s">
        <v>457</v>
      </c>
      <c r="E189" s="30"/>
      <c r="F189" s="1020">
        <f>' มฐ.2'!F33</f>
        <v>150125</v>
      </c>
      <c r="G189" s="991">
        <f>' มฐ.2'!G33</f>
        <v>0</v>
      </c>
      <c r="H189" s="860">
        <f>' มฐ.2'!H33</f>
        <v>0</v>
      </c>
      <c r="I189" s="1105">
        <f t="shared" si="3"/>
        <v>150125</v>
      </c>
      <c r="J189" s="114">
        <v>1</v>
      </c>
      <c r="K189" s="10"/>
      <c r="L189" s="10"/>
      <c r="M189" s="10"/>
      <c r="N189" s="10"/>
      <c r="Y189" s="11"/>
      <c r="Z189" s="11"/>
    </row>
    <row r="190" spans="1:26" ht="20.25">
      <c r="A190" s="10"/>
      <c r="B190" s="54"/>
      <c r="C190" s="54"/>
      <c r="D190" s="55" t="s">
        <v>460</v>
      </c>
      <c r="E190" s="30"/>
      <c r="F190" s="1020">
        <f>' มฐ.3'!F21</f>
        <v>84160</v>
      </c>
      <c r="G190" s="991">
        <f>' มฐ.3'!G21</f>
        <v>0</v>
      </c>
      <c r="H190" s="860">
        <f>' มฐ.3'!H21</f>
        <v>0</v>
      </c>
      <c r="I190" s="1105">
        <f t="shared" si="3"/>
        <v>84160</v>
      </c>
      <c r="J190" s="114">
        <v>1</v>
      </c>
      <c r="K190" s="10"/>
      <c r="L190" s="10"/>
      <c r="M190" s="10"/>
      <c r="N190" s="10"/>
      <c r="Y190" s="11"/>
      <c r="Z190" s="11"/>
    </row>
    <row r="191" spans="1:14" ht="20.25">
      <c r="A191" s="10"/>
      <c r="B191" s="54"/>
      <c r="C191" s="54"/>
      <c r="D191" s="55" t="s">
        <v>461</v>
      </c>
      <c r="E191" s="30"/>
      <c r="F191" s="1020">
        <f>' มฐ.4'!F36</f>
        <v>2640</v>
      </c>
      <c r="G191" s="991">
        <f>' มฐ.4'!G36</f>
        <v>0</v>
      </c>
      <c r="H191" s="860">
        <f>' มฐ.4'!H36</f>
        <v>0</v>
      </c>
      <c r="I191" s="1105">
        <f t="shared" si="3"/>
        <v>2640</v>
      </c>
      <c r="J191" s="114">
        <v>1</v>
      </c>
      <c r="K191" s="10"/>
      <c r="L191" s="10"/>
      <c r="M191" s="10"/>
      <c r="N191" s="10"/>
    </row>
    <row r="192" spans="1:14" ht="20.25">
      <c r="A192" s="10"/>
      <c r="B192" s="54"/>
      <c r="C192" s="54"/>
      <c r="D192" s="55" t="s">
        <v>462</v>
      </c>
      <c r="E192" s="30"/>
      <c r="F192" s="1020">
        <f>'มฐ. 5'!G19</f>
        <v>611740</v>
      </c>
      <c r="G192" s="991">
        <f>'มฐ. 5'!H19</f>
        <v>0</v>
      </c>
      <c r="H192" s="860">
        <f>'มฐ. 5'!I19</f>
        <v>0</v>
      </c>
      <c r="I192" s="1105">
        <f t="shared" si="3"/>
        <v>611740</v>
      </c>
      <c r="J192" s="114">
        <v>8</v>
      </c>
      <c r="K192" s="10"/>
      <c r="L192" s="10"/>
      <c r="M192" s="10"/>
      <c r="N192" s="10"/>
    </row>
    <row r="193" spans="1:14" ht="20.25">
      <c r="A193" s="10"/>
      <c r="B193" s="586" t="s">
        <v>778</v>
      </c>
      <c r="C193" s="51"/>
      <c r="D193" s="1092" t="s">
        <v>527</v>
      </c>
      <c r="E193" s="1092"/>
      <c r="F193" s="1093">
        <f>'กลยุทธ์ 5'!G76</f>
        <v>1182889</v>
      </c>
      <c r="G193" s="788"/>
      <c r="H193" s="31"/>
      <c r="I193" s="1106">
        <f t="shared" si="3"/>
        <v>1182889</v>
      </c>
      <c r="J193" s="136"/>
      <c r="K193" s="10"/>
      <c r="L193" s="10"/>
      <c r="M193" s="10"/>
      <c r="N193" s="10"/>
    </row>
    <row r="194" spans="1:14" ht="20.25">
      <c r="A194" s="10"/>
      <c r="B194" s="1187" t="s">
        <v>777</v>
      </c>
      <c r="C194" s="1188"/>
      <c r="D194" s="988"/>
      <c r="E194" s="989"/>
      <c r="F194" s="1024">
        <f>F183+F184+F185+F186+F187+F188+F189+F190+F191+F192</f>
        <v>7689320</v>
      </c>
      <c r="G194" s="1047">
        <f>SUM(G183:G193)</f>
        <v>1917828</v>
      </c>
      <c r="H194" s="1046">
        <f>SUM(H183:H193)</f>
        <v>99770</v>
      </c>
      <c r="I194" s="1107">
        <f t="shared" si="3"/>
        <v>9706918</v>
      </c>
      <c r="J194" s="75">
        <f>SUM(J183:J193)</f>
        <v>86</v>
      </c>
      <c r="K194" s="10"/>
      <c r="L194" s="10"/>
      <c r="M194" s="10"/>
      <c r="N194" s="10"/>
    </row>
    <row r="195" ht="20.25">
      <c r="K195" s="377"/>
    </row>
    <row r="196" ht="20.25">
      <c r="K196" s="377"/>
    </row>
    <row r="197" ht="20.25">
      <c r="K197" s="377"/>
    </row>
    <row r="198" spans="2:4" ht="20.25">
      <c r="B198" s="11" t="s">
        <v>539</v>
      </c>
      <c r="D198" s="11" t="s">
        <v>543</v>
      </c>
    </row>
    <row r="199" spans="2:11" ht="20.25">
      <c r="B199" s="11" t="s">
        <v>481</v>
      </c>
      <c r="C199" s="19" t="s">
        <v>550</v>
      </c>
      <c r="E199" s="11" t="s">
        <v>597</v>
      </c>
      <c r="K199" s="552"/>
    </row>
    <row r="200" spans="1:12" ht="20.25">
      <c r="A200" s="565">
        <v>1</v>
      </c>
      <c r="B200" s="236" t="s">
        <v>551</v>
      </c>
      <c r="C200" s="565" t="s">
        <v>545</v>
      </c>
      <c r="D200" s="11" t="s">
        <v>546</v>
      </c>
      <c r="I200" s="565"/>
      <c r="J200" s="565"/>
      <c r="K200" s="552"/>
      <c r="L200" s="380"/>
    </row>
    <row r="201" spans="1:12" ht="20.25">
      <c r="A201" s="565">
        <v>2</v>
      </c>
      <c r="B201" s="11" t="s">
        <v>540</v>
      </c>
      <c r="C201" s="565" t="s">
        <v>545</v>
      </c>
      <c r="D201" s="11" t="s">
        <v>541</v>
      </c>
      <c r="L201" s="790"/>
    </row>
    <row r="202" spans="1:4" ht="20.25">
      <c r="A202" s="565">
        <v>3</v>
      </c>
      <c r="B202" s="11" t="s">
        <v>542</v>
      </c>
      <c r="C202" s="565" t="s">
        <v>545</v>
      </c>
      <c r="D202" s="11" t="s">
        <v>547</v>
      </c>
    </row>
    <row r="203" spans="1:4" ht="20.25">
      <c r="A203" s="565">
        <v>4</v>
      </c>
      <c r="B203" s="11" t="s">
        <v>544</v>
      </c>
      <c r="C203" s="565" t="s">
        <v>545</v>
      </c>
      <c r="D203" s="11" t="s">
        <v>552</v>
      </c>
    </row>
    <row r="204" spans="1:4" ht="20.25">
      <c r="A204" s="565">
        <v>5</v>
      </c>
      <c r="B204" s="11" t="s">
        <v>548</v>
      </c>
      <c r="C204" s="565" t="s">
        <v>545</v>
      </c>
      <c r="D204" s="11" t="s">
        <v>549</v>
      </c>
    </row>
    <row r="205" spans="1:4" ht="20.25">
      <c r="A205" s="565">
        <v>6</v>
      </c>
      <c r="B205" s="11" t="s">
        <v>553</v>
      </c>
      <c r="C205" s="565" t="s">
        <v>545</v>
      </c>
      <c r="D205" s="11" t="s">
        <v>554</v>
      </c>
    </row>
    <row r="208" spans="9:12" ht="20.25">
      <c r="I208" s="632" t="s">
        <v>527</v>
      </c>
      <c r="J208" s="632"/>
      <c r="K208" s="632"/>
      <c r="L208" s="750">
        <f>C185-L200</f>
        <v>0</v>
      </c>
    </row>
    <row r="211" spans="3:5" ht="44.25">
      <c r="C211" s="411"/>
      <c r="D211" s="410">
        <v>6</v>
      </c>
      <c r="E211" s="408" t="s">
        <v>251</v>
      </c>
    </row>
    <row r="212" spans="3:5" ht="44.25">
      <c r="C212" s="411"/>
      <c r="D212" s="410">
        <v>10</v>
      </c>
      <c r="E212" s="408" t="s">
        <v>106</v>
      </c>
    </row>
    <row r="213" spans="3:5" ht="44.25">
      <c r="C213" s="411"/>
      <c r="D213" s="410">
        <v>10</v>
      </c>
      <c r="E213" s="408" t="s">
        <v>107</v>
      </c>
    </row>
    <row r="214" spans="3:8" ht="44.25">
      <c r="C214" s="10"/>
      <c r="D214" s="37"/>
      <c r="E214" s="566" t="s">
        <v>399</v>
      </c>
      <c r="F214" s="36"/>
      <c r="G214" s="410">
        <v>15</v>
      </c>
      <c r="H214" s="409" t="s">
        <v>39</v>
      </c>
    </row>
    <row r="215" spans="5:8" ht="44.25">
      <c r="E215" s="413" t="s">
        <v>400</v>
      </c>
      <c r="F215" s="10"/>
      <c r="G215" s="1186">
        <v>3089966.5</v>
      </c>
      <c r="H215" s="1186"/>
    </row>
    <row r="218" ht="44.25">
      <c r="K218" s="408"/>
    </row>
    <row r="219" spans="9:10" ht="20.25">
      <c r="I219" s="10"/>
      <c r="J219" s="10"/>
    </row>
    <row r="220" spans="9:10" ht="44.25">
      <c r="I220" s="408" t="s">
        <v>385</v>
      </c>
      <c r="J220" s="408"/>
    </row>
    <row r="226" spans="3:5" ht="44.25">
      <c r="C226" s="411"/>
      <c r="D226" s="410">
        <v>3</v>
      </c>
      <c r="E226" s="408" t="s">
        <v>251</v>
      </c>
    </row>
    <row r="227" spans="3:5" ht="44.25">
      <c r="C227" s="411"/>
      <c r="D227" s="410">
        <v>4</v>
      </c>
      <c r="E227" s="408" t="s">
        <v>106</v>
      </c>
    </row>
    <row r="228" spans="3:5" ht="44.25">
      <c r="C228" s="411"/>
      <c r="D228" s="410">
        <v>4</v>
      </c>
      <c r="E228" s="408" t="s">
        <v>107</v>
      </c>
    </row>
    <row r="229" spans="2:8" ht="44.25">
      <c r="B229" s="10"/>
      <c r="C229" s="10"/>
      <c r="D229" s="37"/>
      <c r="E229" s="412" t="s">
        <v>399</v>
      </c>
      <c r="F229" s="36"/>
      <c r="G229" s="410">
        <v>5</v>
      </c>
      <c r="H229" s="409" t="s">
        <v>39</v>
      </c>
    </row>
    <row r="230" spans="5:8" ht="44.25">
      <c r="E230" s="413" t="s">
        <v>400</v>
      </c>
      <c r="F230" s="10"/>
      <c r="G230" s="1172">
        <v>383670</v>
      </c>
      <c r="H230" s="1172"/>
    </row>
    <row r="234" spans="9:12" ht="20.25">
      <c r="I234" s="10"/>
      <c r="J234" s="10"/>
      <c r="K234" s="10"/>
      <c r="L234" s="10"/>
    </row>
    <row r="235" spans="9:11" ht="44.25">
      <c r="I235" s="408" t="s">
        <v>385</v>
      </c>
      <c r="J235" s="408"/>
      <c r="K235" s="10"/>
    </row>
    <row r="240" spans="3:5" ht="44.25">
      <c r="C240" s="411"/>
      <c r="D240" s="410">
        <v>1</v>
      </c>
      <c r="E240" s="408" t="s">
        <v>251</v>
      </c>
    </row>
    <row r="241" spans="3:5" ht="44.25">
      <c r="C241" s="411"/>
      <c r="D241" s="410">
        <v>8</v>
      </c>
      <c r="E241" s="408" t="s">
        <v>106</v>
      </c>
    </row>
    <row r="242" spans="3:5" ht="44.25">
      <c r="C242" s="411"/>
      <c r="D242" s="410">
        <v>8</v>
      </c>
      <c r="E242" s="408" t="s">
        <v>107</v>
      </c>
    </row>
    <row r="243" spans="3:8" ht="44.25">
      <c r="C243" s="10"/>
      <c r="D243" s="37"/>
      <c r="E243" s="412" t="s">
        <v>399</v>
      </c>
      <c r="F243" s="36"/>
      <c r="G243" s="410">
        <v>5</v>
      </c>
      <c r="H243" s="409" t="s">
        <v>39</v>
      </c>
    </row>
    <row r="244" spans="5:8" ht="44.25">
      <c r="E244" s="413" t="s">
        <v>400</v>
      </c>
      <c r="F244" s="10"/>
      <c r="G244" s="1172">
        <v>101235</v>
      </c>
      <c r="H244" s="1172"/>
    </row>
    <row r="247" ht="44.25">
      <c r="K247" s="408"/>
    </row>
    <row r="248" spans="9:10" ht="20.25">
      <c r="I248" s="10"/>
      <c r="J248" s="10"/>
    </row>
    <row r="249" spans="9:10" ht="44.25">
      <c r="I249" s="408" t="s">
        <v>385</v>
      </c>
      <c r="J249" s="408"/>
    </row>
    <row r="253" spans="3:5" ht="44.25">
      <c r="C253" s="411"/>
      <c r="D253" s="410">
        <v>1</v>
      </c>
      <c r="E253" s="408" t="s">
        <v>251</v>
      </c>
    </row>
    <row r="254" spans="3:5" ht="44.25">
      <c r="C254" s="411"/>
      <c r="D254" s="410">
        <v>3</v>
      </c>
      <c r="E254" s="408" t="s">
        <v>106</v>
      </c>
    </row>
    <row r="255" spans="3:5" ht="44.25">
      <c r="C255" s="411"/>
      <c r="D255" s="410">
        <v>3</v>
      </c>
      <c r="E255" s="408" t="s">
        <v>107</v>
      </c>
    </row>
    <row r="256" spans="3:8" ht="44.25">
      <c r="C256" s="10"/>
      <c r="D256" s="37"/>
      <c r="E256" s="412" t="s">
        <v>399</v>
      </c>
      <c r="F256" s="36"/>
      <c r="G256" s="410">
        <v>6</v>
      </c>
      <c r="H256" s="409" t="s">
        <v>39</v>
      </c>
    </row>
    <row r="257" spans="5:8" ht="44.25">
      <c r="E257" s="413" t="s">
        <v>400</v>
      </c>
      <c r="F257" s="10"/>
      <c r="G257" s="1172">
        <v>204850</v>
      </c>
      <c r="H257" s="1172"/>
    </row>
    <row r="260" ht="44.25">
      <c r="K260" s="408"/>
    </row>
    <row r="261" spans="9:10" ht="20.25">
      <c r="I261" s="10"/>
      <c r="J261" s="10"/>
    </row>
    <row r="262" spans="9:10" ht="44.25">
      <c r="I262" s="408" t="s">
        <v>385</v>
      </c>
      <c r="J262" s="408"/>
    </row>
    <row r="267" spans="3:5" ht="44.25">
      <c r="C267" s="411"/>
      <c r="D267" s="410">
        <v>2</v>
      </c>
      <c r="E267" s="408" t="s">
        <v>251</v>
      </c>
    </row>
    <row r="268" spans="3:5" ht="44.25">
      <c r="C268" s="411"/>
      <c r="D268" s="410">
        <v>4</v>
      </c>
      <c r="E268" s="408" t="s">
        <v>106</v>
      </c>
    </row>
    <row r="269" spans="3:5" ht="44.25">
      <c r="C269" s="411"/>
      <c r="D269" s="410">
        <v>4</v>
      </c>
      <c r="E269" s="408" t="s">
        <v>107</v>
      </c>
    </row>
    <row r="270" spans="3:8" ht="44.25">
      <c r="C270" s="10"/>
      <c r="D270" s="37"/>
      <c r="E270" s="412" t="s">
        <v>399</v>
      </c>
      <c r="F270" s="36"/>
      <c r="G270" s="410">
        <v>7</v>
      </c>
      <c r="H270" s="789" t="s">
        <v>39</v>
      </c>
    </row>
    <row r="271" spans="5:8" ht="44.25">
      <c r="E271" s="413" t="s">
        <v>400</v>
      </c>
      <c r="F271" s="10"/>
      <c r="G271" s="1172">
        <v>767307</v>
      </c>
      <c r="H271" s="1172"/>
    </row>
    <row r="275" spans="9:11" ht="44.25">
      <c r="I275" s="789"/>
      <c r="J275" s="655"/>
      <c r="K275" s="408"/>
    </row>
    <row r="276" spans="9:10" ht="44.25">
      <c r="I276" s="408" t="s">
        <v>385</v>
      </c>
      <c r="J276" s="408"/>
    </row>
  </sheetData>
  <sheetProtection/>
  <mergeCells count="47">
    <mergeCell ref="L188:M188"/>
    <mergeCell ref="N134:P134"/>
    <mergeCell ref="N153:P153"/>
    <mergeCell ref="J5:L5"/>
    <mergeCell ref="J22:L22"/>
    <mergeCell ref="J44:L44"/>
    <mergeCell ref="J66:L66"/>
    <mergeCell ref="J90:L90"/>
    <mergeCell ref="B5:F6"/>
    <mergeCell ref="G5:I5"/>
    <mergeCell ref="B22:F23"/>
    <mergeCell ref="G22:I22"/>
    <mergeCell ref="B64:F64"/>
    <mergeCell ref="B44:F45"/>
    <mergeCell ref="G44:I44"/>
    <mergeCell ref="B55:D55"/>
    <mergeCell ref="B56:D56"/>
    <mergeCell ref="B57:D57"/>
    <mergeCell ref="B58:D58"/>
    <mergeCell ref="B59:F59"/>
    <mergeCell ref="B60:F60"/>
    <mergeCell ref="B61:F61"/>
    <mergeCell ref="B63:F63"/>
    <mergeCell ref="B62:F62"/>
    <mergeCell ref="B66:F67"/>
    <mergeCell ref="G66:I66"/>
    <mergeCell ref="B90:F91"/>
    <mergeCell ref="G90:I90"/>
    <mergeCell ref="L152:L154"/>
    <mergeCell ref="L133:L134"/>
    <mergeCell ref="B111:F112"/>
    <mergeCell ref="G111:I111"/>
    <mergeCell ref="B132:D132"/>
    <mergeCell ref="H133:K133"/>
    <mergeCell ref="B133:E135"/>
    <mergeCell ref="J111:L111"/>
    <mergeCell ref="G244:H244"/>
    <mergeCell ref="G257:H257"/>
    <mergeCell ref="G271:H271"/>
    <mergeCell ref="B152:E154"/>
    <mergeCell ref="H152:K152"/>
    <mergeCell ref="B178:E178"/>
    <mergeCell ref="G215:H215"/>
    <mergeCell ref="G230:H230"/>
    <mergeCell ref="B194:C194"/>
    <mergeCell ref="B183:C183"/>
    <mergeCell ref="B184:C184"/>
  </mergeCells>
  <printOptions horizontalCentered="1"/>
  <pageMargins left="0.1968503937007874" right="0" top="0.7874015748031497" bottom="0.7086614173228347" header="0.5118110236220472" footer="0.3543307086614173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7"/>
  <sheetViews>
    <sheetView zoomScale="110" zoomScaleNormal="110" zoomScalePageLayoutView="0" workbookViewId="0" topLeftCell="A82">
      <selection activeCell="B95" sqref="B95"/>
    </sheetView>
  </sheetViews>
  <sheetFormatPr defaultColWidth="9.140625" defaultRowHeight="12.75"/>
  <cols>
    <col min="1" max="1" width="4.00390625" style="10" customWidth="1"/>
    <col min="2" max="2" width="52.57421875" style="10" customWidth="1"/>
    <col min="3" max="3" width="7.8515625" style="10" customWidth="1"/>
    <col min="4" max="4" width="7.00390625" style="10" customWidth="1"/>
    <col min="5" max="5" width="10.8515625" style="10" customWidth="1"/>
    <col min="6" max="6" width="10.28125" style="10" customWidth="1"/>
    <col min="7" max="7" width="9.421875" style="10" customWidth="1"/>
    <col min="8" max="8" width="9.28125" style="10" customWidth="1"/>
    <col min="9" max="9" width="9.140625" style="10" customWidth="1"/>
    <col min="10" max="10" width="10.28125" style="10" customWidth="1"/>
    <col min="11" max="11" width="12.57421875" style="10" customWidth="1"/>
    <col min="12" max="12" width="13.00390625" style="10" customWidth="1"/>
    <col min="13" max="13" width="8.28125" style="10" customWidth="1"/>
    <col min="14" max="14" width="11.57421875" style="10" customWidth="1"/>
    <col min="15" max="15" width="11.57421875" style="11" customWidth="1"/>
    <col min="16" max="40" width="9.140625" style="11" customWidth="1"/>
    <col min="41" max="16384" width="9.140625" style="10" customWidth="1"/>
  </cols>
  <sheetData>
    <row r="1" spans="2:14" ht="23.25" customHeight="1">
      <c r="B1" s="102" t="s">
        <v>94</v>
      </c>
      <c r="C1" s="102"/>
      <c r="D1" s="102"/>
      <c r="E1" s="102"/>
      <c r="F1" s="102"/>
      <c r="G1" s="102"/>
      <c r="H1" s="102"/>
      <c r="I1" s="102"/>
      <c r="J1" s="102"/>
      <c r="K1" s="1128"/>
      <c r="L1" s="14"/>
      <c r="M1" s="102"/>
      <c r="N1" s="102"/>
    </row>
    <row r="2" spans="1:9" s="34" customFormat="1" ht="23.25" customHeight="1">
      <c r="A2" s="33">
        <v>1</v>
      </c>
      <c r="B2" s="1222" t="s">
        <v>61</v>
      </c>
      <c r="C2" s="1222"/>
      <c r="D2" s="1222"/>
      <c r="E2" s="1222"/>
      <c r="F2" s="1222"/>
      <c r="G2" s="1222"/>
      <c r="H2" s="1222"/>
      <c r="I2" s="1222"/>
    </row>
    <row r="3" spans="1:6" ht="23.25" customHeight="1">
      <c r="A3" s="76">
        <v>2</v>
      </c>
      <c r="B3" s="14" t="s">
        <v>64</v>
      </c>
      <c r="F3" s="35"/>
    </row>
    <row r="4" spans="1:14" ht="23.25" customHeight="1">
      <c r="A4" s="76">
        <v>3</v>
      </c>
      <c r="B4" s="13" t="s">
        <v>104</v>
      </c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2:40" s="14" customFormat="1" ht="23.25" customHeight="1">
      <c r="B5" s="1173" t="s">
        <v>178</v>
      </c>
      <c r="C5" s="1175"/>
      <c r="D5" s="1199" t="s">
        <v>3</v>
      </c>
      <c r="E5" s="1200"/>
      <c r="F5" s="1201"/>
      <c r="G5" s="1209" t="s">
        <v>10</v>
      </c>
      <c r="H5" s="1210"/>
      <c r="I5" s="1211"/>
      <c r="K5" s="38"/>
      <c r="L5" s="38"/>
      <c r="M5" s="12"/>
      <c r="N5" s="12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</row>
    <row r="6" spans="2:40" s="14" customFormat="1" ht="23.25" customHeight="1">
      <c r="B6" s="1179"/>
      <c r="C6" s="1181"/>
      <c r="D6" s="39">
        <v>2552</v>
      </c>
      <c r="E6" s="39">
        <v>2553</v>
      </c>
      <c r="F6" s="39">
        <v>2554</v>
      </c>
      <c r="G6" s="40">
        <v>2555</v>
      </c>
      <c r="H6" s="17">
        <v>2556</v>
      </c>
      <c r="I6" s="17">
        <v>2557</v>
      </c>
      <c r="K6" s="28"/>
      <c r="L6" s="28"/>
      <c r="M6" s="15"/>
      <c r="N6" s="12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2:40" s="14" customFormat="1" ht="21.75" customHeight="1">
      <c r="B7" s="207" t="s">
        <v>159</v>
      </c>
      <c r="C7" s="155"/>
      <c r="D7" s="166"/>
      <c r="E7" s="166"/>
      <c r="F7" s="166"/>
      <c r="G7" s="309"/>
      <c r="H7" s="309"/>
      <c r="I7" s="309"/>
      <c r="K7" s="28"/>
      <c r="L7" s="28"/>
      <c r="M7" s="15"/>
      <c r="N7" s="12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spans="2:40" s="14" customFormat="1" ht="21.75" customHeight="1">
      <c r="B8" s="164" t="s">
        <v>180</v>
      </c>
      <c r="C8" s="156"/>
      <c r="D8" s="286"/>
      <c r="E8" s="286"/>
      <c r="F8" s="286"/>
      <c r="G8" s="75"/>
      <c r="H8" s="75"/>
      <c r="I8" s="75"/>
      <c r="K8" s="28"/>
      <c r="L8" s="28"/>
      <c r="M8" s="15"/>
      <c r="N8" s="12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</row>
    <row r="9" spans="2:40" s="14" customFormat="1" ht="21.75" customHeight="1">
      <c r="B9" s="183" t="s">
        <v>161</v>
      </c>
      <c r="C9" s="155"/>
      <c r="D9" s="166"/>
      <c r="E9" s="166"/>
      <c r="F9" s="166"/>
      <c r="G9" s="309"/>
      <c r="H9" s="309"/>
      <c r="I9" s="309"/>
      <c r="K9" s="28"/>
      <c r="L9" s="28"/>
      <c r="M9" s="15"/>
      <c r="N9" s="12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</row>
    <row r="10" spans="2:40" s="14" customFormat="1" ht="21.75" customHeight="1">
      <c r="B10" s="160" t="s">
        <v>181</v>
      </c>
      <c r="C10" s="157"/>
      <c r="D10" s="311"/>
      <c r="E10" s="311"/>
      <c r="F10" s="311"/>
      <c r="G10" s="312"/>
      <c r="H10" s="312"/>
      <c r="I10" s="312"/>
      <c r="K10" s="28"/>
      <c r="L10" s="28"/>
      <c r="M10" s="15"/>
      <c r="N10" s="12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</row>
    <row r="11" spans="2:40" s="14" customFormat="1" ht="21.75" customHeight="1">
      <c r="B11" s="154" t="s">
        <v>4</v>
      </c>
      <c r="C11" s="157"/>
      <c r="D11" s="311"/>
      <c r="E11" s="311"/>
      <c r="F11" s="311"/>
      <c r="G11" s="312"/>
      <c r="H11" s="312"/>
      <c r="I11" s="312"/>
      <c r="K11" s="28"/>
      <c r="L11" s="28"/>
      <c r="M11" s="15"/>
      <c r="N11" s="12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</row>
    <row r="12" spans="2:40" s="14" customFormat="1" ht="21.75" customHeight="1">
      <c r="B12" s="154" t="s">
        <v>182</v>
      </c>
      <c r="C12" s="157"/>
      <c r="D12" s="311"/>
      <c r="E12" s="311"/>
      <c r="F12" s="311"/>
      <c r="G12" s="312"/>
      <c r="H12" s="312"/>
      <c r="I12" s="312"/>
      <c r="K12" s="28"/>
      <c r="L12" s="28"/>
      <c r="M12" s="15"/>
      <c r="N12" s="12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2:40" s="14" customFormat="1" ht="21.75" customHeight="1">
      <c r="B13" s="154" t="s">
        <v>183</v>
      </c>
      <c r="C13" s="157"/>
      <c r="D13" s="311"/>
      <c r="E13" s="311"/>
      <c r="F13" s="311"/>
      <c r="G13" s="312"/>
      <c r="H13" s="312"/>
      <c r="I13" s="312"/>
      <c r="K13" s="28"/>
      <c r="L13" s="28"/>
      <c r="M13" s="15"/>
      <c r="N13" s="12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2:40" s="14" customFormat="1" ht="21.75" customHeight="1">
      <c r="B14" s="208" t="s">
        <v>184</v>
      </c>
      <c r="C14" s="156"/>
      <c r="D14" s="286"/>
      <c r="E14" s="286"/>
      <c r="F14" s="286"/>
      <c r="G14" s="75"/>
      <c r="H14" s="75"/>
      <c r="I14" s="75"/>
      <c r="K14" s="28"/>
      <c r="L14" s="28"/>
      <c r="M14" s="15"/>
      <c r="N14" s="12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2:40" s="14" customFormat="1" ht="21.75" customHeight="1">
      <c r="B15" s="209" t="s">
        <v>107</v>
      </c>
      <c r="C15" s="210"/>
      <c r="D15" s="313"/>
      <c r="E15" s="313"/>
      <c r="F15" s="313"/>
      <c r="G15" s="231"/>
      <c r="H15" s="231"/>
      <c r="I15" s="231"/>
      <c r="K15" s="28"/>
      <c r="L15" s="28"/>
      <c r="M15" s="15"/>
      <c r="N15" s="12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2:40" s="14" customFormat="1" ht="21.75" customHeight="1">
      <c r="B16" s="135" t="s">
        <v>187</v>
      </c>
      <c r="C16" s="212"/>
      <c r="D16" s="308">
        <v>80</v>
      </c>
      <c r="E16" s="308">
        <v>80</v>
      </c>
      <c r="F16" s="308">
        <v>80</v>
      </c>
      <c r="G16" s="114">
        <v>100</v>
      </c>
      <c r="H16" s="114">
        <v>100</v>
      </c>
      <c r="I16" s="114">
        <v>100</v>
      </c>
      <c r="K16" s="28"/>
      <c r="L16" s="28"/>
      <c r="M16" s="15"/>
      <c r="N16" s="12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2:40" s="14" customFormat="1" ht="21.75" customHeight="1">
      <c r="B17" s="330" t="s">
        <v>4</v>
      </c>
      <c r="C17" s="276"/>
      <c r="D17" s="304"/>
      <c r="E17" s="304"/>
      <c r="F17" s="304"/>
      <c r="G17" s="299"/>
      <c r="H17" s="299"/>
      <c r="I17" s="299"/>
      <c r="K17" s="28"/>
      <c r="L17" s="28"/>
      <c r="M17" s="15"/>
      <c r="N17" s="12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2:40" s="14" customFormat="1" ht="21.75" customHeight="1">
      <c r="B18" s="164" t="s">
        <v>188</v>
      </c>
      <c r="C18" s="285"/>
      <c r="D18" s="305">
        <v>100</v>
      </c>
      <c r="E18" s="305">
        <v>100</v>
      </c>
      <c r="F18" s="305">
        <v>100</v>
      </c>
      <c r="G18" s="306">
        <v>100</v>
      </c>
      <c r="H18" s="306">
        <v>100</v>
      </c>
      <c r="I18" s="306">
        <v>100</v>
      </c>
      <c r="K18" s="28"/>
      <c r="L18" s="28"/>
      <c r="M18" s="15"/>
      <c r="N18" s="12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2:40" s="14" customFormat="1" ht="21.75" customHeight="1">
      <c r="B19" s="183" t="s">
        <v>163</v>
      </c>
      <c r="C19" s="155"/>
      <c r="D19" s="166"/>
      <c r="E19" s="166"/>
      <c r="F19" s="166"/>
      <c r="G19" s="309"/>
      <c r="H19" s="309"/>
      <c r="I19" s="309"/>
      <c r="K19" s="28"/>
      <c r="L19" s="28"/>
      <c r="M19" s="15"/>
      <c r="N19" s="12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2:40" s="14" customFormat="1" ht="21.75" customHeight="1">
      <c r="B20" s="144" t="s">
        <v>189</v>
      </c>
      <c r="C20" s="157"/>
      <c r="D20" s="311"/>
      <c r="E20" s="311"/>
      <c r="F20" s="311"/>
      <c r="G20" s="312"/>
      <c r="H20" s="312"/>
      <c r="I20" s="312"/>
      <c r="K20" s="28"/>
      <c r="L20" s="28"/>
      <c r="M20" s="15"/>
      <c r="N20" s="12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2:40" s="14" customFormat="1" ht="21.75" customHeight="1">
      <c r="B21" s="154" t="s">
        <v>185</v>
      </c>
      <c r="C21" s="157"/>
      <c r="D21" s="311"/>
      <c r="E21" s="311"/>
      <c r="F21" s="311"/>
      <c r="G21" s="312"/>
      <c r="H21" s="312"/>
      <c r="I21" s="312"/>
      <c r="K21" s="28"/>
      <c r="L21" s="28"/>
      <c r="M21" s="15"/>
      <c r="N21" s="12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2:40" s="14" customFormat="1" ht="21.75" customHeight="1">
      <c r="B22" s="154" t="s">
        <v>186</v>
      </c>
      <c r="C22" s="157"/>
      <c r="D22" s="311"/>
      <c r="E22" s="311"/>
      <c r="F22" s="311"/>
      <c r="G22" s="312"/>
      <c r="H22" s="312"/>
      <c r="I22" s="312"/>
      <c r="K22" s="28"/>
      <c r="L22" s="28"/>
      <c r="M22" s="15"/>
      <c r="N22" s="12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2:40" s="14" customFormat="1" ht="21.75" customHeight="1">
      <c r="B23" s="164" t="s">
        <v>190</v>
      </c>
      <c r="C23" s="156"/>
      <c r="D23" s="286"/>
      <c r="E23" s="286"/>
      <c r="F23" s="286"/>
      <c r="G23" s="75"/>
      <c r="H23" s="75"/>
      <c r="I23" s="75"/>
      <c r="K23" s="28"/>
      <c r="L23" s="28"/>
      <c r="M23" s="15"/>
      <c r="N23" s="12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2:40" s="14" customFormat="1" ht="21.75" customHeight="1">
      <c r="B24" s="1173" t="s">
        <v>178</v>
      </c>
      <c r="C24" s="1175"/>
      <c r="D24" s="1199" t="s">
        <v>3</v>
      </c>
      <c r="E24" s="1200"/>
      <c r="F24" s="1201"/>
      <c r="G24" s="1209" t="s">
        <v>10</v>
      </c>
      <c r="H24" s="1210"/>
      <c r="I24" s="1211"/>
      <c r="L24" s="28"/>
      <c r="M24" s="15"/>
      <c r="N24" s="12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2:40" s="14" customFormat="1" ht="21.75" customHeight="1">
      <c r="B25" s="1179"/>
      <c r="C25" s="1181"/>
      <c r="D25" s="39">
        <v>2552</v>
      </c>
      <c r="E25" s="39">
        <v>2553</v>
      </c>
      <c r="F25" s="39">
        <v>2554</v>
      </c>
      <c r="G25" s="40">
        <v>2555</v>
      </c>
      <c r="H25" s="17">
        <v>2556</v>
      </c>
      <c r="I25" s="17">
        <v>2557</v>
      </c>
      <c r="K25" s="1129"/>
      <c r="L25" s="28"/>
      <c r="M25" s="15"/>
      <c r="N25" s="12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2:40" s="14" customFormat="1" ht="23.25" customHeight="1">
      <c r="B26" s="207" t="s">
        <v>107</v>
      </c>
      <c r="C26" s="229"/>
      <c r="D26" s="166"/>
      <c r="E26" s="166"/>
      <c r="F26" s="166"/>
      <c r="G26" s="309"/>
      <c r="H26" s="309"/>
      <c r="I26" s="309"/>
      <c r="K26" s="28"/>
      <c r="L26" s="28"/>
      <c r="M26" s="15"/>
      <c r="N26" s="12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2:40" s="14" customFormat="1" ht="23.25" customHeight="1">
      <c r="B27" s="273" t="s">
        <v>192</v>
      </c>
      <c r="C27" s="274"/>
      <c r="D27" s="303">
        <v>100</v>
      </c>
      <c r="E27" s="303">
        <v>100</v>
      </c>
      <c r="F27" s="303">
        <v>100</v>
      </c>
      <c r="G27" s="303">
        <v>100</v>
      </c>
      <c r="H27" s="303">
        <v>100</v>
      </c>
      <c r="I27" s="303">
        <v>100</v>
      </c>
      <c r="K27" s="28"/>
      <c r="L27" s="28"/>
      <c r="M27" s="15"/>
      <c r="N27" s="12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2:40" s="14" customFormat="1" ht="23.25" customHeight="1">
      <c r="B28" s="275" t="s">
        <v>191</v>
      </c>
      <c r="C28" s="276"/>
      <c r="D28" s="304"/>
      <c r="E28" s="304"/>
      <c r="F28" s="304"/>
      <c r="G28" s="299"/>
      <c r="H28" s="299"/>
      <c r="I28" s="299"/>
      <c r="K28" s="28"/>
      <c r="L28" s="28"/>
      <c r="M28" s="15"/>
      <c r="N28" s="12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2:40" s="14" customFormat="1" ht="23.25" customHeight="1">
      <c r="B29" s="277" t="s">
        <v>193</v>
      </c>
      <c r="C29" s="278"/>
      <c r="D29" s="300">
        <v>100</v>
      </c>
      <c r="E29" s="300">
        <v>100</v>
      </c>
      <c r="F29" s="300">
        <v>100</v>
      </c>
      <c r="G29" s="301">
        <v>100</v>
      </c>
      <c r="H29" s="301">
        <v>100</v>
      </c>
      <c r="I29" s="301">
        <v>100</v>
      </c>
      <c r="K29" s="28"/>
      <c r="L29" s="28"/>
      <c r="M29" s="15"/>
      <c r="N29" s="12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2:40" s="14" customFormat="1" ht="23.25" customHeight="1">
      <c r="B30" s="271" t="s">
        <v>194</v>
      </c>
      <c r="C30" s="272"/>
      <c r="D30" s="303">
        <v>100</v>
      </c>
      <c r="E30" s="303">
        <v>100</v>
      </c>
      <c r="F30" s="303">
        <v>100</v>
      </c>
      <c r="G30" s="306">
        <v>100</v>
      </c>
      <c r="H30" s="306">
        <v>100</v>
      </c>
      <c r="I30" s="306">
        <v>100</v>
      </c>
      <c r="K30" s="28"/>
      <c r="L30" s="28"/>
      <c r="M30" s="15"/>
      <c r="N30" s="12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2:40" s="14" customFormat="1" ht="23.25" customHeight="1">
      <c r="B31" s="135" t="s">
        <v>196</v>
      </c>
      <c r="C31" s="212"/>
      <c r="D31" s="308"/>
      <c r="E31" s="308"/>
      <c r="F31" s="308"/>
      <c r="G31" s="114"/>
      <c r="H31" s="114"/>
      <c r="I31" s="114"/>
      <c r="K31" s="28"/>
      <c r="L31" s="28"/>
      <c r="M31" s="15"/>
      <c r="N31" s="12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2:40" s="14" customFormat="1" ht="23.25" customHeight="1">
      <c r="B32" s="279" t="s">
        <v>195</v>
      </c>
      <c r="C32" s="276"/>
      <c r="D32" s="304"/>
      <c r="E32" s="304"/>
      <c r="F32" s="304"/>
      <c r="G32" s="299"/>
      <c r="H32" s="299"/>
      <c r="I32" s="299"/>
      <c r="K32" s="28"/>
      <c r="L32" s="28"/>
      <c r="M32" s="15"/>
      <c r="N32" s="12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2:40" s="14" customFormat="1" ht="23.25" customHeight="1">
      <c r="B33" s="271" t="s">
        <v>197</v>
      </c>
      <c r="C33" s="272"/>
      <c r="D33" s="303">
        <v>100</v>
      </c>
      <c r="E33" s="303">
        <v>100</v>
      </c>
      <c r="F33" s="303">
        <v>100</v>
      </c>
      <c r="G33" s="306">
        <v>100</v>
      </c>
      <c r="H33" s="306">
        <v>100</v>
      </c>
      <c r="I33" s="306">
        <v>100</v>
      </c>
      <c r="K33" s="28"/>
      <c r="L33" s="28"/>
      <c r="M33" s="15"/>
      <c r="N33" s="12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2:40" s="14" customFormat="1" ht="23.25" customHeight="1">
      <c r="B34" s="213" t="s">
        <v>198</v>
      </c>
      <c r="C34" s="214"/>
      <c r="D34" s="307"/>
      <c r="E34" s="307"/>
      <c r="F34" s="307"/>
      <c r="G34" s="136"/>
      <c r="H34" s="136"/>
      <c r="I34" s="136"/>
      <c r="K34" s="28"/>
      <c r="L34" s="28"/>
      <c r="M34" s="15"/>
      <c r="N34" s="12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2:40" s="14" customFormat="1" ht="23.25" customHeight="1">
      <c r="B35" s="207" t="s">
        <v>160</v>
      </c>
      <c r="C35" s="155"/>
      <c r="D35" s="166"/>
      <c r="E35" s="166"/>
      <c r="F35" s="166"/>
      <c r="G35" s="309"/>
      <c r="H35" s="309"/>
      <c r="I35" s="309"/>
      <c r="K35" s="28"/>
      <c r="L35" s="28"/>
      <c r="M35" s="15"/>
      <c r="N35" s="12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2:40" s="14" customFormat="1" ht="23.25" customHeight="1">
      <c r="B36" s="144" t="s">
        <v>199</v>
      </c>
      <c r="C36" s="157"/>
      <c r="D36" s="311"/>
      <c r="E36" s="311"/>
      <c r="F36" s="311"/>
      <c r="G36" s="312"/>
      <c r="H36" s="312"/>
      <c r="I36" s="312"/>
      <c r="K36" s="28"/>
      <c r="L36" s="28"/>
      <c r="M36" s="15"/>
      <c r="N36" s="12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2:40" s="14" customFormat="1" ht="23.25" customHeight="1">
      <c r="B37" s="164" t="s">
        <v>200</v>
      </c>
      <c r="C37" s="156"/>
      <c r="D37" s="286"/>
      <c r="E37" s="286"/>
      <c r="F37" s="286"/>
      <c r="G37" s="75"/>
      <c r="H37" s="75"/>
      <c r="I37" s="75"/>
      <c r="K37" s="28"/>
      <c r="L37" s="28"/>
      <c r="M37" s="15"/>
      <c r="N37" s="12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2:40" s="14" customFormat="1" ht="23.25" customHeight="1">
      <c r="B38" s="183" t="s">
        <v>161</v>
      </c>
      <c r="C38" s="155"/>
      <c r="D38" s="166"/>
      <c r="E38" s="166"/>
      <c r="F38" s="166"/>
      <c r="G38" s="309"/>
      <c r="H38" s="309"/>
      <c r="I38" s="309"/>
      <c r="K38" s="28"/>
      <c r="L38" s="28"/>
      <c r="M38" s="15"/>
      <c r="N38" s="12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2:40" s="14" customFormat="1" ht="23.25" customHeight="1">
      <c r="B39" s="144" t="s">
        <v>201</v>
      </c>
      <c r="C39" s="157"/>
      <c r="D39" s="311"/>
      <c r="E39" s="311"/>
      <c r="F39" s="311"/>
      <c r="G39" s="312"/>
      <c r="H39" s="312"/>
      <c r="I39" s="312"/>
      <c r="K39" s="28"/>
      <c r="L39" s="28"/>
      <c r="M39" s="15"/>
      <c r="N39" s="12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2:40" s="14" customFormat="1" ht="23.25" customHeight="1">
      <c r="B40" s="164" t="s">
        <v>202</v>
      </c>
      <c r="C40" s="156"/>
      <c r="D40" s="286"/>
      <c r="E40" s="286"/>
      <c r="F40" s="286"/>
      <c r="G40" s="75"/>
      <c r="H40" s="75"/>
      <c r="I40" s="75"/>
      <c r="K40" s="28"/>
      <c r="L40" s="28"/>
      <c r="M40" s="15"/>
      <c r="N40" s="12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2:40" s="14" customFormat="1" ht="23.25" customHeight="1">
      <c r="B41" s="209" t="s">
        <v>107</v>
      </c>
      <c r="C41" s="210"/>
      <c r="D41" s="313"/>
      <c r="E41" s="313"/>
      <c r="F41" s="313"/>
      <c r="G41" s="231"/>
      <c r="H41" s="231"/>
      <c r="I41" s="231"/>
      <c r="K41" s="28"/>
      <c r="L41" s="28"/>
      <c r="M41" s="15"/>
      <c r="N41" s="12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2:40" s="14" customFormat="1" ht="23.25" customHeight="1">
      <c r="B42" s="135" t="s">
        <v>203</v>
      </c>
      <c r="C42" s="212"/>
      <c r="D42" s="308">
        <v>100</v>
      </c>
      <c r="E42" s="308">
        <v>100</v>
      </c>
      <c r="F42" s="308">
        <v>100</v>
      </c>
      <c r="G42" s="308">
        <v>100</v>
      </c>
      <c r="H42" s="308">
        <v>100</v>
      </c>
      <c r="I42" s="114">
        <v>100</v>
      </c>
      <c r="K42" s="28"/>
      <c r="L42" s="28"/>
      <c r="M42" s="15"/>
      <c r="N42" s="12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2:40" s="14" customFormat="1" ht="23.25" customHeight="1">
      <c r="B43" s="279" t="s">
        <v>204</v>
      </c>
      <c r="C43" s="276"/>
      <c r="D43" s="304"/>
      <c r="E43" s="304"/>
      <c r="F43" s="304"/>
      <c r="G43" s="299"/>
      <c r="H43" s="299"/>
      <c r="I43" s="299"/>
      <c r="K43" s="28"/>
      <c r="L43" s="28"/>
      <c r="M43" s="15"/>
      <c r="N43" s="12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2:40" s="14" customFormat="1" ht="23.25" customHeight="1">
      <c r="B44" s="644" t="s">
        <v>205</v>
      </c>
      <c r="C44" s="230"/>
      <c r="D44" s="303" t="s">
        <v>42</v>
      </c>
      <c r="E44" s="303" t="s">
        <v>42</v>
      </c>
      <c r="F44" s="303" t="s">
        <v>42</v>
      </c>
      <c r="G44" s="75">
        <f>104*30/100</f>
        <v>31.2</v>
      </c>
      <c r="H44" s="328">
        <f>104*G44/100</f>
        <v>32.448</v>
      </c>
      <c r="I44" s="328">
        <f>104*H44/100</f>
        <v>33.74592</v>
      </c>
      <c r="K44" s="28"/>
      <c r="L44" s="28"/>
      <c r="M44" s="15"/>
      <c r="N44" s="12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2:40" s="14" customFormat="1" ht="23.25" customHeight="1">
      <c r="B45" s="199"/>
      <c r="C45" s="284"/>
      <c r="D45" s="329"/>
      <c r="E45" s="329"/>
      <c r="F45" s="329"/>
      <c r="G45" s="329"/>
      <c r="H45" s="205"/>
      <c r="I45" s="205"/>
      <c r="K45" s="28"/>
      <c r="L45" s="28"/>
      <c r="M45" s="15"/>
      <c r="N45" s="12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2:40" s="14" customFormat="1" ht="23.25" customHeight="1">
      <c r="B46" s="1173" t="s">
        <v>178</v>
      </c>
      <c r="C46" s="1175"/>
      <c r="D46" s="1199" t="s">
        <v>3</v>
      </c>
      <c r="E46" s="1200"/>
      <c r="F46" s="1201"/>
      <c r="G46" s="1209" t="s">
        <v>10</v>
      </c>
      <c r="H46" s="1210"/>
      <c r="I46" s="1211"/>
      <c r="K46" s="28"/>
      <c r="L46" s="28"/>
      <c r="M46" s="15"/>
      <c r="N46" s="12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2:40" s="14" customFormat="1" ht="23.25" customHeight="1">
      <c r="B47" s="1179"/>
      <c r="C47" s="1181"/>
      <c r="D47" s="39">
        <v>2552</v>
      </c>
      <c r="E47" s="39">
        <v>2553</v>
      </c>
      <c r="F47" s="39">
        <v>2554</v>
      </c>
      <c r="G47" s="40">
        <v>2555</v>
      </c>
      <c r="H47" s="17">
        <v>2556</v>
      </c>
      <c r="I47" s="17">
        <v>2557</v>
      </c>
      <c r="K47" s="1129"/>
      <c r="L47" s="28"/>
      <c r="M47" s="15"/>
      <c r="N47" s="12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2:40" s="14" customFormat="1" ht="23.25" customHeight="1">
      <c r="B48" s="207" t="s">
        <v>162</v>
      </c>
      <c r="C48" s="155"/>
      <c r="D48" s="166"/>
      <c r="E48" s="166"/>
      <c r="F48" s="166"/>
      <c r="G48" s="309"/>
      <c r="H48" s="309"/>
      <c r="I48" s="309"/>
      <c r="K48" s="28"/>
      <c r="L48" s="28"/>
      <c r="M48" s="15"/>
      <c r="N48" s="12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2:40" s="14" customFormat="1" ht="23.25" customHeight="1">
      <c r="B49" s="164" t="s">
        <v>206</v>
      </c>
      <c r="C49" s="156"/>
      <c r="D49" s="286"/>
      <c r="E49" s="286"/>
      <c r="F49" s="286"/>
      <c r="G49" s="75"/>
      <c r="H49" s="75"/>
      <c r="I49" s="75"/>
      <c r="K49" s="28"/>
      <c r="L49" s="28"/>
      <c r="M49" s="15"/>
      <c r="N49" s="12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2:40" s="14" customFormat="1" ht="23.25" customHeight="1">
      <c r="B50" s="183" t="s">
        <v>161</v>
      </c>
      <c r="C50" s="155"/>
      <c r="D50" s="166"/>
      <c r="E50" s="166"/>
      <c r="F50" s="166"/>
      <c r="G50" s="309"/>
      <c r="H50" s="309"/>
      <c r="I50" s="309"/>
      <c r="K50" s="28"/>
      <c r="L50" s="28"/>
      <c r="M50" s="15"/>
      <c r="N50" s="12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2:40" s="14" customFormat="1" ht="23.25" customHeight="1">
      <c r="B51" s="164" t="s">
        <v>207</v>
      </c>
      <c r="C51" s="156"/>
      <c r="D51" s="286"/>
      <c r="E51" s="286"/>
      <c r="F51" s="286"/>
      <c r="G51" s="75"/>
      <c r="H51" s="75"/>
      <c r="I51" s="75"/>
      <c r="K51" s="28"/>
      <c r="L51" s="28"/>
      <c r="M51" s="15"/>
      <c r="N51" s="12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2:40" s="14" customFormat="1" ht="23.25" customHeight="1">
      <c r="B52" s="209" t="s">
        <v>107</v>
      </c>
      <c r="C52" s="216"/>
      <c r="D52" s="231"/>
      <c r="E52" s="231"/>
      <c r="F52" s="231"/>
      <c r="G52" s="231"/>
      <c r="H52" s="231"/>
      <c r="I52" s="231"/>
      <c r="K52" s="28"/>
      <c r="L52" s="28"/>
      <c r="M52" s="15"/>
      <c r="N52" s="12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2:40" s="14" customFormat="1" ht="23.25" customHeight="1">
      <c r="B53" s="217" t="s">
        <v>208</v>
      </c>
      <c r="C53" s="218"/>
      <c r="D53" s="308">
        <v>100</v>
      </c>
      <c r="E53" s="308">
        <v>100</v>
      </c>
      <c r="F53" s="308">
        <v>100</v>
      </c>
      <c r="G53" s="308">
        <v>100</v>
      </c>
      <c r="H53" s="308">
        <v>100</v>
      </c>
      <c r="I53" s="114">
        <v>100</v>
      </c>
      <c r="K53" s="28"/>
      <c r="L53" s="28"/>
      <c r="M53" s="15"/>
      <c r="N53" s="12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2:40" s="14" customFormat="1" ht="23.25" customHeight="1">
      <c r="B54" s="215" t="s">
        <v>209</v>
      </c>
      <c r="C54" s="280"/>
      <c r="D54" s="136"/>
      <c r="E54" s="136"/>
      <c r="F54" s="136"/>
      <c r="G54" s="136"/>
      <c r="H54" s="136"/>
      <c r="I54" s="136"/>
      <c r="K54" s="28"/>
      <c r="L54" s="28"/>
      <c r="M54" s="15"/>
      <c r="N54" s="12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1:14" ht="23.25" customHeight="1">
      <c r="K55" s="42"/>
      <c r="L55" s="43"/>
      <c r="M55" s="11"/>
      <c r="N55" s="44"/>
    </row>
    <row r="56" spans="11:14" ht="23.25" customHeight="1">
      <c r="K56" s="42"/>
      <c r="L56" s="43"/>
      <c r="M56" s="11"/>
      <c r="N56" s="44"/>
    </row>
    <row r="57" spans="11:14" ht="23.25" customHeight="1">
      <c r="K57" s="42"/>
      <c r="L57" s="43"/>
      <c r="M57" s="11"/>
      <c r="N57" s="44"/>
    </row>
    <row r="58" spans="11:14" ht="23.25" customHeight="1">
      <c r="K58" s="42"/>
      <c r="L58" s="43"/>
      <c r="M58" s="11"/>
      <c r="N58" s="44"/>
    </row>
    <row r="59" spans="11:14" ht="23.25" customHeight="1">
      <c r="K59" s="42"/>
      <c r="L59" s="43"/>
      <c r="M59" s="11"/>
      <c r="N59" s="44"/>
    </row>
    <row r="60" spans="11:14" ht="23.25" customHeight="1">
      <c r="K60" s="42"/>
      <c r="L60" s="43"/>
      <c r="M60" s="11"/>
      <c r="N60" s="44"/>
    </row>
    <row r="61" spans="11:14" ht="23.25" customHeight="1">
      <c r="K61" s="42"/>
      <c r="L61" s="43"/>
      <c r="M61" s="11"/>
      <c r="N61" s="44"/>
    </row>
    <row r="62" spans="11:14" ht="23.25" customHeight="1">
      <c r="K62" s="42"/>
      <c r="L62" s="43"/>
      <c r="M62" s="11"/>
      <c r="N62" s="44"/>
    </row>
    <row r="63" spans="11:14" ht="23.25" customHeight="1">
      <c r="K63" s="42"/>
      <c r="L63" s="43"/>
      <c r="M63" s="11"/>
      <c r="N63" s="44"/>
    </row>
    <row r="64" spans="11:14" ht="23.25" customHeight="1">
      <c r="K64" s="42"/>
      <c r="L64" s="43"/>
      <c r="M64" s="11"/>
      <c r="N64" s="44"/>
    </row>
    <row r="65" spans="11:14" ht="23.25" customHeight="1">
      <c r="K65" s="42"/>
      <c r="L65" s="43"/>
      <c r="M65" s="11"/>
      <c r="N65" s="44"/>
    </row>
    <row r="66" spans="11:14" ht="23.25" customHeight="1">
      <c r="K66" s="42"/>
      <c r="L66" s="43"/>
      <c r="M66" s="11"/>
      <c r="N66" s="44"/>
    </row>
    <row r="67" spans="11:14" ht="23.25" customHeight="1">
      <c r="K67" s="42"/>
      <c r="L67" s="43"/>
      <c r="M67" s="11"/>
      <c r="N67" s="44"/>
    </row>
    <row r="68" spans="1:14" s="11" customFormat="1" ht="22.5" customHeight="1">
      <c r="A68" s="76">
        <v>4</v>
      </c>
      <c r="B68" s="34" t="s">
        <v>627</v>
      </c>
      <c r="C68" s="24"/>
      <c r="D68" s="24"/>
      <c r="E68" s="24"/>
      <c r="F68" s="24"/>
      <c r="G68" s="24"/>
      <c r="H68" s="24"/>
      <c r="I68" s="24"/>
      <c r="J68" s="24"/>
      <c r="K68" s="1130"/>
      <c r="L68" s="130"/>
      <c r="M68" s="130"/>
      <c r="N68" s="130"/>
    </row>
    <row r="69" spans="2:13" s="11" customFormat="1" ht="22.5" customHeight="1">
      <c r="B69" s="1173" t="s">
        <v>39</v>
      </c>
      <c r="C69" s="1227" t="s">
        <v>58</v>
      </c>
      <c r="D69" s="1228"/>
      <c r="E69" s="72" t="s">
        <v>0</v>
      </c>
      <c r="F69" s="1231" t="s">
        <v>1</v>
      </c>
      <c r="G69" s="1208"/>
      <c r="H69" s="1208"/>
      <c r="I69" s="1208"/>
      <c r="J69" s="1225" t="s">
        <v>2</v>
      </c>
      <c r="K69" s="484" t="s">
        <v>425</v>
      </c>
      <c r="M69" s="107"/>
    </row>
    <row r="70" spans="2:13" s="11" customFormat="1" ht="22.5" customHeight="1">
      <c r="B70" s="1176"/>
      <c r="C70" s="1229" t="s">
        <v>59</v>
      </c>
      <c r="D70" s="1230"/>
      <c r="E70" s="311" t="s">
        <v>60</v>
      </c>
      <c r="F70" s="483" t="s">
        <v>66</v>
      </c>
      <c r="G70" s="555" t="s">
        <v>459</v>
      </c>
      <c r="H70" s="483" t="s">
        <v>563</v>
      </c>
      <c r="I70" s="470" t="s">
        <v>40</v>
      </c>
      <c r="J70" s="1226"/>
      <c r="K70" s="400" t="s">
        <v>426</v>
      </c>
      <c r="M70" s="107"/>
    </row>
    <row r="71" spans="2:13" s="11" customFormat="1" ht="22.5" customHeight="1">
      <c r="B71" s="1179"/>
      <c r="C71" s="469"/>
      <c r="D71" s="499"/>
      <c r="E71" s="471"/>
      <c r="F71" s="70"/>
      <c r="G71" s="70"/>
      <c r="H71" s="70"/>
      <c r="I71" s="469"/>
      <c r="J71" s="513"/>
      <c r="K71" s="485" t="s">
        <v>424</v>
      </c>
      <c r="M71" s="107"/>
    </row>
    <row r="72" spans="2:13" s="11" customFormat="1" ht="22.5" customHeight="1">
      <c r="B72" s="386" t="s">
        <v>439</v>
      </c>
      <c r="C72" s="344"/>
      <c r="D72" s="74"/>
      <c r="E72" s="73"/>
      <c r="F72" s="918">
        <v>0</v>
      </c>
      <c r="G72" s="918">
        <v>0</v>
      </c>
      <c r="H72" s="918">
        <v>0</v>
      </c>
      <c r="I72" s="918">
        <f>F72+G72+H72</f>
        <v>0</v>
      </c>
      <c r="J72" s="108" t="s">
        <v>69</v>
      </c>
      <c r="K72" s="504" t="s">
        <v>447</v>
      </c>
      <c r="M72" s="107"/>
    </row>
    <row r="73" spans="2:13" s="11" customFormat="1" ht="22.5" customHeight="1">
      <c r="B73" s="932" t="s">
        <v>529</v>
      </c>
      <c r="C73" s="115"/>
      <c r="D73" s="739"/>
      <c r="E73" s="489"/>
      <c r="F73" s="737"/>
      <c r="G73" s="737"/>
      <c r="H73" s="737"/>
      <c r="I73" s="532"/>
      <c r="J73" s="111"/>
      <c r="K73" s="1053"/>
      <c r="M73" s="107"/>
    </row>
    <row r="74" spans="2:13" s="11" customFormat="1" ht="22.5" customHeight="1">
      <c r="B74" s="55" t="s">
        <v>818</v>
      </c>
      <c r="C74" s="1234" t="s">
        <v>815</v>
      </c>
      <c r="D74" s="1235"/>
      <c r="E74" s="233" t="s">
        <v>817</v>
      </c>
      <c r="F74" s="919">
        <v>0</v>
      </c>
      <c r="G74" s="1057">
        <v>40000</v>
      </c>
      <c r="H74" s="917">
        <v>0</v>
      </c>
      <c r="I74" s="1058">
        <f>F74+G74+H74</f>
        <v>40000</v>
      </c>
      <c r="J74" s="237" t="s">
        <v>90</v>
      </c>
      <c r="K74" s="1053" t="s">
        <v>485</v>
      </c>
      <c r="M74" s="107"/>
    </row>
    <row r="75" spans="2:13" s="11" customFormat="1" ht="22.5" customHeight="1">
      <c r="B75" s="55" t="s">
        <v>814</v>
      </c>
      <c r="C75" s="1234" t="s">
        <v>816</v>
      </c>
      <c r="D75" s="1235"/>
      <c r="E75" s="233"/>
      <c r="F75" s="378"/>
      <c r="G75" s="114"/>
      <c r="H75" s="917"/>
      <c r="I75" s="532"/>
      <c r="J75" s="237"/>
      <c r="K75" s="1053"/>
      <c r="M75" s="107"/>
    </row>
    <row r="76" spans="2:13" s="11" customFormat="1" ht="22.5" customHeight="1">
      <c r="B76" s="738" t="s">
        <v>819</v>
      </c>
      <c r="C76" s="717">
        <v>98</v>
      </c>
      <c r="D76" s="718" t="s">
        <v>311</v>
      </c>
      <c r="E76" s="888" t="s">
        <v>288</v>
      </c>
      <c r="F76" s="984">
        <v>60000</v>
      </c>
      <c r="G76" s="917">
        <v>0</v>
      </c>
      <c r="H76" s="917">
        <v>0</v>
      </c>
      <c r="I76" s="985">
        <f>F76+G76+H76</f>
        <v>60000</v>
      </c>
      <c r="J76" s="321" t="s">
        <v>80</v>
      </c>
      <c r="K76" s="720" t="s">
        <v>446</v>
      </c>
      <c r="L76" s="551"/>
      <c r="M76" s="107"/>
    </row>
    <row r="77" spans="2:13" s="11" customFormat="1" ht="22.5" customHeight="1">
      <c r="B77" s="983"/>
      <c r="C77" s="1232" t="s">
        <v>768</v>
      </c>
      <c r="D77" s="1233"/>
      <c r="E77" s="556"/>
      <c r="F77" s="232"/>
      <c r="G77" s="917"/>
      <c r="H77" s="917"/>
      <c r="I77" s="532"/>
      <c r="J77" s="111"/>
      <c r="K77" s="517" t="s">
        <v>445</v>
      </c>
      <c r="M77" s="107"/>
    </row>
    <row r="78" spans="2:13" s="11" customFormat="1" ht="22.5" customHeight="1">
      <c r="B78" s="368"/>
      <c r="C78" s="515"/>
      <c r="D78" s="516"/>
      <c r="E78" s="556"/>
      <c r="F78" s="232"/>
      <c r="G78" s="917"/>
      <c r="H78" s="917"/>
      <c r="I78" s="532"/>
      <c r="J78" s="111"/>
      <c r="K78" s="518" t="s">
        <v>440</v>
      </c>
      <c r="M78" s="107"/>
    </row>
    <row r="79" spans="2:13" s="11" customFormat="1" ht="22.5" customHeight="1">
      <c r="B79" s="55" t="s">
        <v>820</v>
      </c>
      <c r="C79" s="511">
        <v>100</v>
      </c>
      <c r="D79" s="367" t="s">
        <v>352</v>
      </c>
      <c r="E79" s="888" t="s">
        <v>288</v>
      </c>
      <c r="F79" s="378">
        <v>30000</v>
      </c>
      <c r="G79" s="917">
        <v>0</v>
      </c>
      <c r="H79" s="917">
        <v>0</v>
      </c>
      <c r="I79" s="532">
        <f>F79+G79+H79</f>
        <v>30000</v>
      </c>
      <c r="J79" s="237" t="s">
        <v>90</v>
      </c>
      <c r="K79" s="517" t="s">
        <v>443</v>
      </c>
      <c r="L79" s="551"/>
      <c r="M79" s="107"/>
    </row>
    <row r="80" spans="2:13" s="11" customFormat="1" ht="22.5" customHeight="1">
      <c r="B80" s="55"/>
      <c r="C80" s="55"/>
      <c r="D80" s="29"/>
      <c r="E80" s="55"/>
      <c r="F80" s="232"/>
      <c r="G80" s="55"/>
      <c r="H80" s="917"/>
      <c r="I80" s="532"/>
      <c r="J80" s="55"/>
      <c r="K80" s="520" t="s">
        <v>441</v>
      </c>
      <c r="M80" s="107"/>
    </row>
    <row r="81" spans="2:13" s="11" customFormat="1" ht="22.5" customHeight="1">
      <c r="B81" s="55"/>
      <c r="C81" s="55"/>
      <c r="D81" s="29"/>
      <c r="E81" s="55"/>
      <c r="F81" s="232"/>
      <c r="G81" s="55"/>
      <c r="H81" s="917"/>
      <c r="I81" s="532"/>
      <c r="J81" s="55"/>
      <c r="K81" s="520" t="s">
        <v>440</v>
      </c>
      <c r="M81" s="107"/>
    </row>
    <row r="82" spans="2:16" s="11" customFormat="1" ht="22.5" customHeight="1">
      <c r="B82" s="54" t="s">
        <v>821</v>
      </c>
      <c r="C82" s="55">
        <v>98</v>
      </c>
      <c r="D82" s="416" t="s">
        <v>311</v>
      </c>
      <c r="E82" s="888" t="s">
        <v>288</v>
      </c>
      <c r="F82" s="114">
        <v>0</v>
      </c>
      <c r="G82" s="1059">
        <v>20000</v>
      </c>
      <c r="H82" s="917">
        <v>0</v>
      </c>
      <c r="I82" s="532">
        <f>F82+G82+H82</f>
        <v>20000</v>
      </c>
      <c r="J82" s="237" t="s">
        <v>90</v>
      </c>
      <c r="K82" s="114" t="s">
        <v>523</v>
      </c>
      <c r="M82" s="107"/>
      <c r="N82" s="588" t="s">
        <v>522</v>
      </c>
      <c r="P82" s="587" t="s">
        <v>521</v>
      </c>
    </row>
    <row r="83" spans="2:14" s="11" customFormat="1" ht="22.5" customHeight="1">
      <c r="B83" s="54" t="s">
        <v>822</v>
      </c>
      <c r="C83" s="55">
        <v>98</v>
      </c>
      <c r="D83" s="416" t="s">
        <v>311</v>
      </c>
      <c r="E83" s="888" t="s">
        <v>288</v>
      </c>
      <c r="F83" s="114">
        <v>0</v>
      </c>
      <c r="G83" s="114">
        <v>0</v>
      </c>
      <c r="H83" s="917">
        <v>0</v>
      </c>
      <c r="I83" s="919">
        <v>0</v>
      </c>
      <c r="J83" s="237" t="s">
        <v>90</v>
      </c>
      <c r="K83" s="114" t="s">
        <v>523</v>
      </c>
      <c r="M83" s="107"/>
      <c r="N83" s="588" t="s">
        <v>522</v>
      </c>
    </row>
    <row r="84" spans="2:13" s="11" customFormat="1" ht="22.5" customHeight="1">
      <c r="B84" s="55" t="s">
        <v>827</v>
      </c>
      <c r="C84" s="511">
        <v>250</v>
      </c>
      <c r="D84" s="367" t="s">
        <v>312</v>
      </c>
      <c r="E84" s="557" t="s">
        <v>314</v>
      </c>
      <c r="F84" s="378">
        <v>20000</v>
      </c>
      <c r="G84" s="114">
        <v>0</v>
      </c>
      <c r="H84" s="917">
        <v>0</v>
      </c>
      <c r="I84" s="532">
        <f>F84+G84+H84</f>
        <v>20000</v>
      </c>
      <c r="J84" s="237" t="s">
        <v>315</v>
      </c>
      <c r="K84" s="517" t="s">
        <v>443</v>
      </c>
      <c r="M84" s="107"/>
    </row>
    <row r="85" spans="2:13" s="11" customFormat="1" ht="22.5" customHeight="1">
      <c r="B85" s="55"/>
      <c r="C85" s="511"/>
      <c r="D85" s="367"/>
      <c r="E85" s="557"/>
      <c r="F85" s="379"/>
      <c r="G85" s="114"/>
      <c r="H85" s="917"/>
      <c r="I85" s="532"/>
      <c r="J85" s="237"/>
      <c r="K85" s="519" t="s">
        <v>441</v>
      </c>
      <c r="M85" s="107"/>
    </row>
    <row r="86" spans="2:13" s="11" customFormat="1" ht="22.5" customHeight="1">
      <c r="B86" s="55"/>
      <c r="C86" s="511"/>
      <c r="D86" s="367"/>
      <c r="E86" s="557"/>
      <c r="F86" s="379"/>
      <c r="G86" s="114"/>
      <c r="H86" s="917"/>
      <c r="I86" s="532"/>
      <c r="J86" s="237"/>
      <c r="K86" s="519" t="s">
        <v>440</v>
      </c>
      <c r="M86" s="107"/>
    </row>
    <row r="87" spans="2:13" s="632" customFormat="1" ht="22.5" customHeight="1">
      <c r="B87" s="135" t="s">
        <v>823</v>
      </c>
      <c r="C87" s="717">
        <v>117</v>
      </c>
      <c r="D87" s="718" t="s">
        <v>311</v>
      </c>
      <c r="E87" s="1054" t="s">
        <v>666</v>
      </c>
      <c r="F87" s="663">
        <v>119100</v>
      </c>
      <c r="G87" s="114">
        <v>0</v>
      </c>
      <c r="H87" s="917">
        <v>0</v>
      </c>
      <c r="I87" s="532">
        <f>F87+G87+H87</f>
        <v>119100</v>
      </c>
      <c r="J87" s="491" t="s">
        <v>79</v>
      </c>
      <c r="K87" s="720" t="s">
        <v>443</v>
      </c>
      <c r="M87" s="657"/>
    </row>
    <row r="88" spans="2:14" s="11" customFormat="1" ht="22.5" customHeight="1">
      <c r="B88" s="55"/>
      <c r="C88" s="55"/>
      <c r="D88" s="29"/>
      <c r="E88" s="55"/>
      <c r="F88" s="378"/>
      <c r="G88" s="114"/>
      <c r="H88" s="917"/>
      <c r="I88" s="532"/>
      <c r="J88" s="55"/>
      <c r="K88" s="114" t="s">
        <v>444</v>
      </c>
      <c r="N88" s="10"/>
    </row>
    <row r="89" spans="2:14" s="11" customFormat="1" ht="24" customHeight="1">
      <c r="B89" s="55" t="s">
        <v>824</v>
      </c>
      <c r="C89" s="1135">
        <v>40</v>
      </c>
      <c r="D89" s="367" t="s">
        <v>311</v>
      </c>
      <c r="E89" s="1137" t="s">
        <v>288</v>
      </c>
      <c r="F89" s="378">
        <v>21950</v>
      </c>
      <c r="G89" s="114">
        <v>0</v>
      </c>
      <c r="H89" s="917">
        <v>0</v>
      </c>
      <c r="I89" s="532">
        <f>F89+G89+H89</f>
        <v>21950</v>
      </c>
      <c r="J89" s="237" t="s">
        <v>90</v>
      </c>
      <c r="K89" s="517" t="s">
        <v>442</v>
      </c>
      <c r="N89" s="10"/>
    </row>
    <row r="90" spans="2:14" s="11" customFormat="1" ht="24" customHeight="1">
      <c r="B90" s="65"/>
      <c r="C90" s="1136"/>
      <c r="D90" s="1060"/>
      <c r="E90" s="1134"/>
      <c r="F90" s="1061"/>
      <c r="G90" s="136"/>
      <c r="H90" s="1062"/>
      <c r="I90" s="1063"/>
      <c r="J90" s="331"/>
      <c r="K90" s="1064"/>
      <c r="N90" s="10"/>
    </row>
    <row r="91" spans="2:14" s="11" customFormat="1" ht="22.5" customHeight="1">
      <c r="B91" s="1209" t="s">
        <v>41</v>
      </c>
      <c r="C91" s="1210"/>
      <c r="D91" s="1210"/>
      <c r="E91" s="1211"/>
      <c r="F91" s="1085">
        <f>F72+F73+F74+F75+F76+F77+F78+F79+F80+F81+F82+F83+F84+F85+F86+F87+F88+F89</f>
        <v>251050</v>
      </c>
      <c r="G91" s="1085">
        <f>G72+G73+G74+G75+G76+G77+G78+G79+G80+G81+G82+G83+G84+G85+G86+G87+G88+G89</f>
        <v>60000</v>
      </c>
      <c r="H91" s="1085">
        <f>H72+H73+H74+H75+H76+H77+H78+H79+H80+H81+H82+H83+H84+H85+H86+H87+H88+H89</f>
        <v>0</v>
      </c>
      <c r="I91" s="1085">
        <f>I72+I73+I74+I75+I76+I77+I78+I79+I80+I81+I82+I83+I84+I85+I86+I87+I88+I89</f>
        <v>311050</v>
      </c>
      <c r="J91" s="69"/>
      <c r="K91" s="69"/>
      <c r="L91" s="552"/>
      <c r="N91" s="10"/>
    </row>
    <row r="93" spans="9:10" ht="20.25">
      <c r="I93" s="381"/>
      <c r="J93" s="137"/>
    </row>
    <row r="94" ht="20.25">
      <c r="G94" s="137"/>
    </row>
    <row r="101" ht="20.25">
      <c r="B101" s="14" t="s">
        <v>307</v>
      </c>
    </row>
    <row r="102" spans="2:10" ht="20.25">
      <c r="B102" s="45" t="s">
        <v>15</v>
      </c>
      <c r="C102" s="46"/>
      <c r="D102" s="49">
        <v>100</v>
      </c>
      <c r="E102" s="49">
        <v>100</v>
      </c>
      <c r="F102" s="49">
        <v>100</v>
      </c>
      <c r="G102" s="49">
        <v>100</v>
      </c>
      <c r="H102" s="49"/>
      <c r="I102" s="49">
        <v>100</v>
      </c>
      <c r="J102" s="49">
        <v>100</v>
      </c>
    </row>
    <row r="103" spans="2:10" ht="20.25">
      <c r="B103" s="45" t="s">
        <v>176</v>
      </c>
      <c r="C103" s="46"/>
      <c r="D103" s="47">
        <v>80</v>
      </c>
      <c r="E103" s="47">
        <v>80</v>
      </c>
      <c r="F103" s="47">
        <v>80</v>
      </c>
      <c r="G103" s="47">
        <v>80</v>
      </c>
      <c r="H103" s="47"/>
      <c r="I103" s="47">
        <v>80</v>
      </c>
      <c r="J103" s="47" t="s">
        <v>46</v>
      </c>
    </row>
    <row r="104" spans="2:10" ht="20.25">
      <c r="B104" s="45" t="s">
        <v>4</v>
      </c>
      <c r="C104" s="46"/>
      <c r="D104" s="48"/>
      <c r="E104" s="48"/>
      <c r="F104" s="48"/>
      <c r="G104" s="48"/>
      <c r="H104" s="48"/>
      <c r="I104" s="48"/>
      <c r="J104" s="48"/>
    </row>
    <row r="105" spans="2:10" ht="20.25">
      <c r="B105" s="1223" t="s">
        <v>177</v>
      </c>
      <c r="C105" s="1224"/>
      <c r="D105" s="49">
        <v>100</v>
      </c>
      <c r="E105" s="49">
        <v>100</v>
      </c>
      <c r="F105" s="49">
        <v>100</v>
      </c>
      <c r="G105" s="49">
        <v>100</v>
      </c>
      <c r="H105" s="49"/>
      <c r="I105" s="49">
        <v>100</v>
      </c>
      <c r="J105" s="49">
        <v>100</v>
      </c>
    </row>
    <row r="106" spans="2:10" ht="40.5">
      <c r="B106" s="50" t="s">
        <v>16</v>
      </c>
      <c r="C106" s="158"/>
      <c r="D106" s="49">
        <v>100</v>
      </c>
      <c r="E106" s="49">
        <v>100</v>
      </c>
      <c r="F106" s="49">
        <v>100</v>
      </c>
      <c r="G106" s="49">
        <v>100</v>
      </c>
      <c r="H106" s="49"/>
      <c r="I106" s="49">
        <v>100</v>
      </c>
      <c r="J106" s="49">
        <v>100</v>
      </c>
    </row>
    <row r="107" spans="2:10" ht="20.25">
      <c r="B107" s="65" t="s">
        <v>5</v>
      </c>
      <c r="C107" s="206"/>
      <c r="D107" s="52"/>
      <c r="E107" s="52"/>
      <c r="F107" s="52"/>
      <c r="G107" s="52"/>
      <c r="H107" s="52"/>
      <c r="I107" s="53"/>
      <c r="J107" s="53"/>
    </row>
  </sheetData>
  <sheetProtection/>
  <mergeCells count="20">
    <mergeCell ref="B105:C105"/>
    <mergeCell ref="J69:J70"/>
    <mergeCell ref="C69:D69"/>
    <mergeCell ref="C70:D70"/>
    <mergeCell ref="F69:I69"/>
    <mergeCell ref="B69:B71"/>
    <mergeCell ref="B91:E91"/>
    <mergeCell ref="C77:D77"/>
    <mergeCell ref="C74:D74"/>
    <mergeCell ref="C75:D75"/>
    <mergeCell ref="B46:C47"/>
    <mergeCell ref="D46:F46"/>
    <mergeCell ref="B2:I2"/>
    <mergeCell ref="B5:C6"/>
    <mergeCell ref="D5:F5"/>
    <mergeCell ref="B24:C25"/>
    <mergeCell ref="D24:F24"/>
    <mergeCell ref="G5:I5"/>
    <mergeCell ref="G24:I24"/>
    <mergeCell ref="G46:I46"/>
  </mergeCells>
  <printOptions horizontalCentered="1"/>
  <pageMargins left="0.35433070866141736" right="0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41"/>
  <sheetViews>
    <sheetView zoomScaleSheetLayoutView="120" zoomScalePageLayoutView="0" workbookViewId="0" topLeftCell="A103">
      <selection activeCell="D129" sqref="D129"/>
    </sheetView>
  </sheetViews>
  <sheetFormatPr defaultColWidth="9.140625" defaultRowHeight="12.75"/>
  <cols>
    <col min="1" max="1" width="4.28125" style="76" customWidth="1"/>
    <col min="2" max="2" width="43.00390625" style="10" customWidth="1"/>
    <col min="3" max="3" width="10.00390625" style="56" customWidth="1"/>
    <col min="4" max="4" width="9.28125" style="56" customWidth="1"/>
    <col min="5" max="5" width="7.00390625" style="56" customWidth="1"/>
    <col min="6" max="6" width="11.28125" style="56" customWidth="1"/>
    <col min="7" max="7" width="10.140625" style="673" customWidth="1"/>
    <col min="8" max="8" width="8.7109375" style="673" customWidth="1"/>
    <col min="9" max="9" width="9.00390625" style="673" customWidth="1"/>
    <col min="10" max="10" width="9.28125" style="673" customWidth="1"/>
    <col min="11" max="11" width="9.421875" style="10" customWidth="1"/>
    <col min="12" max="12" width="11.57421875" style="10" customWidth="1"/>
    <col min="13" max="13" width="10.8515625" style="10" customWidth="1"/>
    <col min="14" max="14" width="11.57421875" style="11" customWidth="1"/>
    <col min="15" max="31" width="9.140625" style="11" customWidth="1"/>
    <col min="32" max="16384" width="9.140625" style="10" customWidth="1"/>
  </cols>
  <sheetData>
    <row r="1" spans="2:13" ht="23.25">
      <c r="B1" s="102" t="s">
        <v>103</v>
      </c>
      <c r="C1" s="102"/>
      <c r="D1" s="102"/>
      <c r="E1" s="102"/>
      <c r="F1" s="102"/>
      <c r="G1" s="672"/>
      <c r="H1" s="672"/>
      <c r="I1" s="672"/>
      <c r="J1" s="672"/>
      <c r="K1" s="314"/>
      <c r="L1" s="314"/>
      <c r="M1" s="104"/>
    </row>
    <row r="2" spans="1:13" ht="24.75" customHeight="1">
      <c r="A2" s="76">
        <v>1</v>
      </c>
      <c r="B2" s="1222" t="s">
        <v>56</v>
      </c>
      <c r="C2" s="1222"/>
      <c r="D2" s="1222"/>
      <c r="E2" s="1222"/>
      <c r="F2" s="1222"/>
      <c r="G2" s="1222"/>
      <c r="H2" s="1222"/>
      <c r="I2" s="1222"/>
      <c r="J2" s="1222"/>
      <c r="K2" s="24"/>
      <c r="L2" s="24"/>
      <c r="M2" s="34"/>
    </row>
    <row r="3" spans="1:2" ht="20.25">
      <c r="A3" s="76">
        <v>2</v>
      </c>
      <c r="B3" s="14" t="s">
        <v>57</v>
      </c>
    </row>
    <row r="4" spans="1:2" ht="20.25">
      <c r="A4" s="76">
        <v>3</v>
      </c>
      <c r="B4" s="13" t="s">
        <v>104</v>
      </c>
    </row>
    <row r="5" spans="1:12" s="11" customFormat="1" ht="20.25">
      <c r="A5" s="76"/>
      <c r="B5" s="1173" t="s">
        <v>210</v>
      </c>
      <c r="C5" s="1238"/>
      <c r="D5" s="1243" t="s">
        <v>3</v>
      </c>
      <c r="E5" s="1244"/>
      <c r="F5" s="1244"/>
      <c r="G5" s="1252" t="s">
        <v>11</v>
      </c>
      <c r="H5" s="1253"/>
      <c r="I5" s="1254"/>
      <c r="J5" s="454"/>
      <c r="K5" s="32"/>
      <c r="L5" s="37"/>
    </row>
    <row r="6" spans="1:12" s="11" customFormat="1" ht="20.25">
      <c r="A6" s="76"/>
      <c r="B6" s="1239"/>
      <c r="C6" s="1240"/>
      <c r="D6" s="27">
        <v>2552</v>
      </c>
      <c r="E6" s="27">
        <v>2553</v>
      </c>
      <c r="F6" s="27">
        <v>2554</v>
      </c>
      <c r="G6" s="693">
        <v>2555</v>
      </c>
      <c r="H6" s="693">
        <v>2556</v>
      </c>
      <c r="I6" s="693">
        <v>2557</v>
      </c>
      <c r="K6" s="25"/>
      <c r="L6" s="37"/>
    </row>
    <row r="7" spans="1:12" s="11" customFormat="1" ht="20.25">
      <c r="A7" s="76"/>
      <c r="B7" s="188" t="s">
        <v>159</v>
      </c>
      <c r="C7" s="187"/>
      <c r="D7" s="166"/>
      <c r="E7" s="166"/>
      <c r="F7" s="166"/>
      <c r="G7" s="674"/>
      <c r="H7" s="674"/>
      <c r="I7" s="674"/>
      <c r="K7" s="25"/>
      <c r="L7" s="37"/>
    </row>
    <row r="8" spans="1:12" s="11" customFormat="1" ht="20.25">
      <c r="A8" s="76"/>
      <c r="B8" s="521" t="s">
        <v>212</v>
      </c>
      <c r="C8" s="20"/>
      <c r="D8" s="311"/>
      <c r="E8" s="311"/>
      <c r="F8" s="311"/>
      <c r="G8" s="675"/>
      <c r="H8" s="675"/>
      <c r="I8" s="675"/>
      <c r="K8" s="25"/>
      <c r="L8" s="37"/>
    </row>
    <row r="9" spans="1:12" s="11" customFormat="1" ht="20.25">
      <c r="A9" s="76"/>
      <c r="B9" s="521" t="s">
        <v>271</v>
      </c>
      <c r="C9" s="20"/>
      <c r="D9" s="311"/>
      <c r="E9" s="311"/>
      <c r="F9" s="311"/>
      <c r="G9" s="675"/>
      <c r="H9" s="675"/>
      <c r="I9" s="675"/>
      <c r="K9" s="25"/>
      <c r="L9" s="37"/>
    </row>
    <row r="10" spans="1:12" s="11" customFormat="1" ht="20.25">
      <c r="A10" s="76"/>
      <c r="B10" s="219" t="s">
        <v>211</v>
      </c>
      <c r="C10" s="185"/>
      <c r="D10" s="286"/>
      <c r="E10" s="286"/>
      <c r="F10" s="286"/>
      <c r="G10" s="676"/>
      <c r="H10" s="676"/>
      <c r="I10" s="676"/>
      <c r="K10" s="25"/>
      <c r="L10" s="37"/>
    </row>
    <row r="11" spans="1:12" s="11" customFormat="1" ht="20.25">
      <c r="A11" s="76"/>
      <c r="B11" s="188" t="s">
        <v>161</v>
      </c>
      <c r="C11" s="187"/>
      <c r="D11" s="166"/>
      <c r="E11" s="166"/>
      <c r="F11" s="166"/>
      <c r="G11" s="674"/>
      <c r="H11" s="674"/>
      <c r="I11" s="674"/>
      <c r="K11" s="25"/>
      <c r="L11" s="37"/>
    </row>
    <row r="12" spans="1:12" s="11" customFormat="1" ht="20.25">
      <c r="A12" s="76"/>
      <c r="B12" s="523" t="s">
        <v>213</v>
      </c>
      <c r="C12" s="185"/>
      <c r="D12" s="286"/>
      <c r="E12" s="286"/>
      <c r="F12" s="286"/>
      <c r="G12" s="676"/>
      <c r="H12" s="676"/>
      <c r="I12" s="676"/>
      <c r="K12" s="25"/>
      <c r="L12" s="37"/>
    </row>
    <row r="13" spans="1:12" s="11" customFormat="1" ht="20.25">
      <c r="A13" s="76"/>
      <c r="B13" s="207" t="s">
        <v>107</v>
      </c>
      <c r="C13" s="187"/>
      <c r="D13" s="313"/>
      <c r="E13" s="313"/>
      <c r="F13" s="313"/>
      <c r="G13" s="677"/>
      <c r="H13" s="677"/>
      <c r="I13" s="677"/>
      <c r="K13" s="25"/>
      <c r="L13" s="37"/>
    </row>
    <row r="14" spans="1:12" s="11" customFormat="1" ht="20.25">
      <c r="A14" s="89"/>
      <c r="B14" s="273" t="s">
        <v>275</v>
      </c>
      <c r="C14" s="290"/>
      <c r="D14" s="308">
        <v>100</v>
      </c>
      <c r="E14" s="308">
        <v>100</v>
      </c>
      <c r="F14" s="308">
        <v>100</v>
      </c>
      <c r="G14" s="308">
        <v>100</v>
      </c>
      <c r="H14" s="308">
        <v>100</v>
      </c>
      <c r="I14" s="114">
        <v>100</v>
      </c>
      <c r="K14" s="25"/>
      <c r="L14" s="37"/>
    </row>
    <row r="15" spans="1:12" s="11" customFormat="1" ht="20.25">
      <c r="A15" s="76"/>
      <c r="B15" s="275" t="s">
        <v>276</v>
      </c>
      <c r="C15" s="291"/>
      <c r="D15" s="308"/>
      <c r="E15" s="308"/>
      <c r="F15" s="308"/>
      <c r="G15" s="679"/>
      <c r="H15" s="679"/>
      <c r="I15" s="679"/>
      <c r="K15" s="25"/>
      <c r="L15" s="37"/>
    </row>
    <row r="16" spans="1:12" s="11" customFormat="1" ht="20.25">
      <c r="A16" s="76"/>
      <c r="B16" s="268" t="s">
        <v>214</v>
      </c>
      <c r="C16" s="269"/>
      <c r="D16" s="308">
        <v>100</v>
      </c>
      <c r="E16" s="308">
        <v>100</v>
      </c>
      <c r="F16" s="308">
        <v>100</v>
      </c>
      <c r="G16" s="679">
        <v>100</v>
      </c>
      <c r="H16" s="679">
        <v>100</v>
      </c>
      <c r="I16" s="679">
        <v>100</v>
      </c>
      <c r="K16" s="25"/>
      <c r="L16" s="37"/>
    </row>
    <row r="17" spans="1:12" s="11" customFormat="1" ht="20.25">
      <c r="A17" s="76"/>
      <c r="B17" s="221" t="s">
        <v>215</v>
      </c>
      <c r="C17" s="222"/>
      <c r="D17" s="307"/>
      <c r="E17" s="307"/>
      <c r="F17" s="307"/>
      <c r="G17" s="680"/>
      <c r="H17" s="680"/>
      <c r="I17" s="680"/>
      <c r="K17" s="25"/>
      <c r="L17" s="37"/>
    </row>
    <row r="18" spans="1:12" s="11" customFormat="1" ht="20.25">
      <c r="A18" s="28"/>
      <c r="B18" s="20"/>
      <c r="C18" s="20"/>
      <c r="D18" s="28"/>
      <c r="E18" s="28"/>
      <c r="F18" s="28"/>
      <c r="G18" s="681"/>
      <c r="H18" s="681"/>
      <c r="I18" s="681"/>
      <c r="J18" s="681"/>
      <c r="K18" s="25"/>
      <c r="L18" s="37"/>
    </row>
    <row r="19" spans="1:12" s="11" customFormat="1" ht="20.25">
      <c r="A19" s="28"/>
      <c r="B19" s="20"/>
      <c r="C19" s="20"/>
      <c r="D19" s="28"/>
      <c r="E19" s="28"/>
      <c r="F19" s="28"/>
      <c r="G19" s="681"/>
      <c r="H19" s="681"/>
      <c r="I19" s="681"/>
      <c r="J19" s="681"/>
      <c r="K19" s="25"/>
      <c r="L19" s="37"/>
    </row>
    <row r="20" spans="1:12" s="11" customFormat="1" ht="20.25">
      <c r="A20" s="28"/>
      <c r="B20" s="20"/>
      <c r="C20" s="20"/>
      <c r="D20" s="28"/>
      <c r="E20" s="28"/>
      <c r="F20" s="28"/>
      <c r="G20" s="681"/>
      <c r="H20" s="681"/>
      <c r="I20" s="681"/>
      <c r="J20" s="681"/>
      <c r="K20" s="25"/>
      <c r="L20" s="37"/>
    </row>
    <row r="21" spans="1:12" s="11" customFormat="1" ht="20.25">
      <c r="A21" s="28"/>
      <c r="B21" s="1173" t="s">
        <v>210</v>
      </c>
      <c r="C21" s="1238"/>
      <c r="D21" s="1241" t="s">
        <v>3</v>
      </c>
      <c r="E21" s="1242"/>
      <c r="F21" s="1242"/>
      <c r="G21" s="1252" t="s">
        <v>11</v>
      </c>
      <c r="H21" s="1253"/>
      <c r="I21" s="1254"/>
      <c r="J21" s="454"/>
      <c r="K21" s="25"/>
      <c r="L21" s="37"/>
    </row>
    <row r="22" spans="1:12" s="11" customFormat="1" ht="20.25">
      <c r="A22" s="28"/>
      <c r="B22" s="1239"/>
      <c r="C22" s="1240"/>
      <c r="D22" s="27">
        <v>2552</v>
      </c>
      <c r="E22" s="27">
        <v>2553</v>
      </c>
      <c r="F22" s="27">
        <v>2554</v>
      </c>
      <c r="G22" s="693">
        <v>2555</v>
      </c>
      <c r="H22" s="693">
        <v>2556</v>
      </c>
      <c r="I22" s="693">
        <v>2557</v>
      </c>
      <c r="K22" s="25"/>
      <c r="L22" s="37"/>
    </row>
    <row r="23" spans="1:12" s="11" customFormat="1" ht="20.25">
      <c r="A23" s="76"/>
      <c r="B23" s="188" t="s">
        <v>163</v>
      </c>
      <c r="C23" s="187"/>
      <c r="D23" s="166"/>
      <c r="E23" s="166"/>
      <c r="F23" s="166"/>
      <c r="G23" s="674"/>
      <c r="H23" s="674"/>
      <c r="I23" s="674"/>
      <c r="K23" s="25"/>
      <c r="L23" s="37"/>
    </row>
    <row r="24" spans="1:12" s="11" customFormat="1" ht="20.25">
      <c r="A24" s="76"/>
      <c r="B24" s="144" t="s">
        <v>277</v>
      </c>
      <c r="C24" s="20"/>
      <c r="D24" s="311"/>
      <c r="E24" s="311"/>
      <c r="F24" s="311"/>
      <c r="G24" s="675"/>
      <c r="H24" s="675"/>
      <c r="I24" s="675"/>
      <c r="K24" s="25"/>
      <c r="L24" s="37"/>
    </row>
    <row r="25" spans="1:12" s="11" customFormat="1" ht="20.25">
      <c r="A25" s="76"/>
      <c r="B25" s="162" t="s">
        <v>278</v>
      </c>
      <c r="C25" s="185"/>
      <c r="D25" s="286"/>
      <c r="E25" s="286"/>
      <c r="F25" s="286"/>
      <c r="G25" s="676"/>
      <c r="H25" s="676"/>
      <c r="I25" s="676"/>
      <c r="K25" s="25"/>
      <c r="L25" s="37"/>
    </row>
    <row r="26" spans="1:12" s="11" customFormat="1" ht="20.25">
      <c r="A26" s="76"/>
      <c r="B26" s="209" t="s">
        <v>107</v>
      </c>
      <c r="C26" s="220"/>
      <c r="D26" s="313"/>
      <c r="E26" s="313"/>
      <c r="F26" s="313"/>
      <c r="G26" s="677"/>
      <c r="H26" s="677"/>
      <c r="I26" s="677"/>
      <c r="K26" s="25"/>
      <c r="L26" s="37"/>
    </row>
    <row r="27" spans="1:12" s="11" customFormat="1" ht="20.25">
      <c r="A27" s="76"/>
      <c r="B27" s="135" t="s">
        <v>279</v>
      </c>
      <c r="C27" s="223"/>
      <c r="D27" s="308">
        <v>100</v>
      </c>
      <c r="E27" s="308">
        <v>100</v>
      </c>
      <c r="F27" s="308">
        <v>100</v>
      </c>
      <c r="G27" s="678">
        <v>100</v>
      </c>
      <c r="H27" s="678">
        <v>100</v>
      </c>
      <c r="I27" s="679">
        <v>100</v>
      </c>
      <c r="K27" s="25"/>
      <c r="L27" s="37"/>
    </row>
    <row r="28" spans="1:12" s="11" customFormat="1" ht="20.25">
      <c r="A28" s="76"/>
      <c r="B28" s="275" t="s">
        <v>280</v>
      </c>
      <c r="C28" s="291"/>
      <c r="D28" s="308"/>
      <c r="E28" s="308"/>
      <c r="F28" s="308"/>
      <c r="G28" s="679"/>
      <c r="H28" s="679"/>
      <c r="I28" s="679"/>
      <c r="K28" s="25"/>
      <c r="L28" s="37"/>
    </row>
    <row r="29" spans="1:12" s="11" customFormat="1" ht="20.25">
      <c r="A29" s="76"/>
      <c r="B29" s="271" t="s">
        <v>282</v>
      </c>
      <c r="C29" s="269"/>
      <c r="D29" s="308">
        <v>100</v>
      </c>
      <c r="E29" s="308">
        <v>100</v>
      </c>
      <c r="F29" s="308">
        <v>100</v>
      </c>
      <c r="G29" s="679">
        <v>100</v>
      </c>
      <c r="H29" s="679">
        <v>100</v>
      </c>
      <c r="I29" s="679">
        <v>100</v>
      </c>
      <c r="K29" s="25"/>
      <c r="L29" s="37"/>
    </row>
    <row r="30" spans="1:12" s="11" customFormat="1" ht="20.25">
      <c r="A30" s="76"/>
      <c r="B30" s="221" t="s">
        <v>281</v>
      </c>
      <c r="C30" s="222"/>
      <c r="D30" s="307"/>
      <c r="E30" s="307"/>
      <c r="F30" s="307"/>
      <c r="G30" s="680"/>
      <c r="H30" s="680"/>
      <c r="I30" s="680"/>
      <c r="K30" s="25"/>
      <c r="L30" s="37"/>
    </row>
    <row r="31" spans="1:12" s="11" customFormat="1" ht="20.25">
      <c r="A31" s="76"/>
      <c r="B31" s="188" t="s">
        <v>216</v>
      </c>
      <c r="C31" s="187"/>
      <c r="D31" s="166"/>
      <c r="E31" s="166"/>
      <c r="F31" s="166"/>
      <c r="G31" s="674"/>
      <c r="H31" s="674"/>
      <c r="I31" s="674"/>
      <c r="K31" s="25"/>
      <c r="L31" s="37"/>
    </row>
    <row r="32" spans="1:12" s="11" customFormat="1" ht="20.25">
      <c r="A32" s="76"/>
      <c r="B32" s="144" t="s">
        <v>217</v>
      </c>
      <c r="C32" s="20"/>
      <c r="D32" s="311"/>
      <c r="E32" s="311"/>
      <c r="F32" s="311"/>
      <c r="G32" s="675"/>
      <c r="H32" s="675"/>
      <c r="I32" s="675"/>
      <c r="K32" s="25"/>
      <c r="L32" s="37"/>
    </row>
    <row r="33" spans="1:12" s="11" customFormat="1" ht="20.25">
      <c r="A33" s="76"/>
      <c r="B33" s="162" t="s">
        <v>218</v>
      </c>
      <c r="C33" s="185"/>
      <c r="D33" s="286"/>
      <c r="E33" s="286"/>
      <c r="F33" s="286"/>
      <c r="G33" s="676"/>
      <c r="H33" s="676"/>
      <c r="I33" s="676"/>
      <c r="K33" s="25"/>
      <c r="L33" s="37"/>
    </row>
    <row r="34" spans="1:12" s="11" customFormat="1" ht="20.25">
      <c r="A34" s="76"/>
      <c r="B34" s="209" t="s">
        <v>107</v>
      </c>
      <c r="C34" s="220"/>
      <c r="D34" s="166"/>
      <c r="E34" s="166"/>
      <c r="F34" s="166"/>
      <c r="G34" s="674"/>
      <c r="H34" s="674"/>
      <c r="I34" s="674"/>
      <c r="K34" s="25"/>
      <c r="L34" s="37"/>
    </row>
    <row r="35" spans="1:12" s="11" customFormat="1" ht="20.25">
      <c r="A35" s="76"/>
      <c r="B35" s="275" t="s">
        <v>219</v>
      </c>
      <c r="C35" s="291"/>
      <c r="D35" s="300" t="s">
        <v>100</v>
      </c>
      <c r="E35" s="300" t="s">
        <v>101</v>
      </c>
      <c r="F35" s="300" t="s">
        <v>102</v>
      </c>
      <c r="G35" s="678">
        <v>0.06</v>
      </c>
      <c r="H35" s="678">
        <v>0.05</v>
      </c>
      <c r="I35" s="679">
        <v>0.04</v>
      </c>
      <c r="K35" s="25"/>
      <c r="L35" s="37"/>
    </row>
    <row r="36" spans="1:12" s="11" customFormat="1" ht="20.25">
      <c r="A36" s="76"/>
      <c r="B36" s="277" t="s">
        <v>220</v>
      </c>
      <c r="C36" s="248"/>
      <c r="D36" s="308">
        <v>91.24</v>
      </c>
      <c r="E36" s="780">
        <v>92.01</v>
      </c>
      <c r="F36" s="308">
        <v>93.15</v>
      </c>
      <c r="G36" s="799">
        <v>93.5</v>
      </c>
      <c r="H36" s="800">
        <v>94</v>
      </c>
      <c r="I36" s="801">
        <v>94.5</v>
      </c>
      <c r="K36" s="25"/>
      <c r="L36" s="37"/>
    </row>
    <row r="37" spans="1:12" s="11" customFormat="1" ht="20.25">
      <c r="A37" s="76"/>
      <c r="B37" s="292" t="s">
        <v>222</v>
      </c>
      <c r="C37" s="290"/>
      <c r="D37" s="308">
        <v>0</v>
      </c>
      <c r="E37" s="308">
        <v>0</v>
      </c>
      <c r="F37" s="308">
        <v>0</v>
      </c>
      <c r="G37" s="683">
        <v>0</v>
      </c>
      <c r="H37" s="683">
        <v>0</v>
      </c>
      <c r="I37" s="684">
        <v>0</v>
      </c>
      <c r="K37" s="25"/>
      <c r="L37" s="37"/>
    </row>
    <row r="38" spans="1:12" s="11" customFormat="1" ht="20.25">
      <c r="A38" s="76"/>
      <c r="B38" s="279" t="s">
        <v>221</v>
      </c>
      <c r="C38" s="291"/>
      <c r="D38" s="304"/>
      <c r="E38" s="304"/>
      <c r="F38" s="304"/>
      <c r="G38" s="682"/>
      <c r="H38" s="682"/>
      <c r="I38" s="682"/>
      <c r="K38" s="25"/>
      <c r="L38" s="37"/>
    </row>
    <row r="39" spans="1:12" s="11" customFormat="1" ht="20.25">
      <c r="A39" s="76"/>
      <c r="B39" s="271" t="s">
        <v>223</v>
      </c>
      <c r="C39" s="269"/>
      <c r="D39" s="308">
        <v>0</v>
      </c>
      <c r="E39" s="308">
        <v>0</v>
      </c>
      <c r="F39" s="308">
        <v>0</v>
      </c>
      <c r="G39" s="683">
        <v>0</v>
      </c>
      <c r="H39" s="683">
        <v>0</v>
      </c>
      <c r="I39" s="684">
        <v>0</v>
      </c>
      <c r="K39" s="25"/>
      <c r="L39" s="37"/>
    </row>
    <row r="40" spans="1:12" s="11" customFormat="1" ht="20.25">
      <c r="A40" s="76"/>
      <c r="B40" s="221" t="s">
        <v>224</v>
      </c>
      <c r="C40" s="222"/>
      <c r="D40" s="307"/>
      <c r="E40" s="307"/>
      <c r="F40" s="307"/>
      <c r="G40" s="725"/>
      <c r="H40" s="725"/>
      <c r="I40" s="725"/>
      <c r="K40" s="25"/>
      <c r="L40" s="37"/>
    </row>
    <row r="41" spans="1:12" s="11" customFormat="1" ht="20.25">
      <c r="A41" s="76"/>
      <c r="B41" s="1173" t="s">
        <v>210</v>
      </c>
      <c r="C41" s="1238"/>
      <c r="D41" s="1243" t="s">
        <v>3</v>
      </c>
      <c r="E41" s="1244"/>
      <c r="F41" s="1245"/>
      <c r="G41" s="1255" t="s">
        <v>11</v>
      </c>
      <c r="H41" s="1256"/>
      <c r="I41" s="1257"/>
      <c r="J41" s="726"/>
      <c r="K41" s="25"/>
      <c r="L41" s="37"/>
    </row>
    <row r="42" spans="1:12" s="11" customFormat="1" ht="20.25">
      <c r="A42" s="76"/>
      <c r="B42" s="1239"/>
      <c r="C42" s="1240"/>
      <c r="D42" s="27">
        <v>2552</v>
      </c>
      <c r="E42" s="27">
        <v>2553</v>
      </c>
      <c r="F42" s="27">
        <v>2554</v>
      </c>
      <c r="G42" s="693">
        <v>2555</v>
      </c>
      <c r="H42" s="693">
        <v>2556</v>
      </c>
      <c r="I42" s="693">
        <v>2557</v>
      </c>
      <c r="K42" s="25"/>
      <c r="L42" s="37"/>
    </row>
    <row r="43" spans="1:12" s="11" customFormat="1" ht="20.25">
      <c r="A43" s="76"/>
      <c r="B43" s="188" t="s">
        <v>225</v>
      </c>
      <c r="C43" s="187"/>
      <c r="D43" s="166"/>
      <c r="E43" s="166"/>
      <c r="F43" s="166"/>
      <c r="G43" s="674"/>
      <c r="H43" s="674"/>
      <c r="I43" s="674"/>
      <c r="K43" s="25"/>
      <c r="L43" s="37"/>
    </row>
    <row r="44" spans="1:12" s="11" customFormat="1" ht="20.25">
      <c r="A44" s="76"/>
      <c r="B44" s="164" t="s">
        <v>226</v>
      </c>
      <c r="C44" s="185"/>
      <c r="D44" s="286"/>
      <c r="E44" s="286"/>
      <c r="F44" s="286"/>
      <c r="G44" s="676"/>
      <c r="H44" s="676"/>
      <c r="I44" s="676"/>
      <c r="K44" s="25"/>
      <c r="L44" s="37"/>
    </row>
    <row r="45" spans="1:12" s="11" customFormat="1" ht="20.25">
      <c r="A45" s="76"/>
      <c r="B45" s="207" t="s">
        <v>107</v>
      </c>
      <c r="C45" s="187"/>
      <c r="D45" s="166"/>
      <c r="E45" s="166"/>
      <c r="F45" s="166"/>
      <c r="G45" s="685"/>
      <c r="H45" s="685"/>
      <c r="I45" s="674"/>
      <c r="K45" s="25"/>
      <c r="L45" s="37"/>
    </row>
    <row r="46" spans="1:12" s="11" customFormat="1" ht="20.25">
      <c r="A46" s="76"/>
      <c r="B46" s="496" t="s">
        <v>631</v>
      </c>
      <c r="C46" s="248"/>
      <c r="D46" s="308">
        <v>0</v>
      </c>
      <c r="E46" s="308">
        <v>0</v>
      </c>
      <c r="F46" s="308">
        <v>0</v>
      </c>
      <c r="G46" s="686">
        <v>0</v>
      </c>
      <c r="H46" s="687">
        <v>0</v>
      </c>
      <c r="I46" s="684">
        <v>0</v>
      </c>
      <c r="K46" s="25"/>
      <c r="L46" s="37"/>
    </row>
    <row r="47" spans="1:12" s="11" customFormat="1" ht="20.25">
      <c r="A47" s="76"/>
      <c r="B47" s="644" t="s">
        <v>227</v>
      </c>
      <c r="C47" s="239"/>
      <c r="D47" s="308">
        <v>0</v>
      </c>
      <c r="E47" s="308">
        <v>0</v>
      </c>
      <c r="F47" s="308">
        <v>0</v>
      </c>
      <c r="G47" s="683">
        <v>0</v>
      </c>
      <c r="H47" s="683">
        <v>0</v>
      </c>
      <c r="I47" s="684">
        <v>0</v>
      </c>
      <c r="K47" s="25"/>
      <c r="L47" s="37"/>
    </row>
    <row r="48" spans="1:12" s="11" customFormat="1" ht="20.25">
      <c r="A48" s="76"/>
      <c r="B48" s="188" t="s">
        <v>228</v>
      </c>
      <c r="C48" s="159"/>
      <c r="D48" s="166"/>
      <c r="E48" s="166"/>
      <c r="F48" s="166"/>
      <c r="G48" s="674"/>
      <c r="H48" s="674"/>
      <c r="I48" s="674"/>
      <c r="K48" s="25"/>
      <c r="L48" s="37"/>
    </row>
    <row r="49" spans="1:12" s="11" customFormat="1" ht="20.25">
      <c r="A49" s="76"/>
      <c r="B49" s="144" t="s">
        <v>229</v>
      </c>
      <c r="C49" s="161"/>
      <c r="D49" s="311"/>
      <c r="E49" s="311"/>
      <c r="F49" s="311"/>
      <c r="G49" s="675"/>
      <c r="H49" s="675"/>
      <c r="I49" s="675"/>
      <c r="K49" s="25"/>
      <c r="L49" s="37"/>
    </row>
    <row r="50" spans="1:12" s="11" customFormat="1" ht="20.25">
      <c r="A50" s="76"/>
      <c r="B50" s="219" t="s">
        <v>274</v>
      </c>
      <c r="C50" s="163"/>
      <c r="D50" s="286"/>
      <c r="E50" s="286"/>
      <c r="F50" s="286"/>
      <c r="G50" s="676"/>
      <c r="H50" s="676"/>
      <c r="I50" s="676"/>
      <c r="K50" s="25"/>
      <c r="L50" s="37"/>
    </row>
    <row r="51" spans="1:12" s="11" customFormat="1" ht="20.25">
      <c r="A51" s="76"/>
      <c r="B51" s="207" t="s">
        <v>107</v>
      </c>
      <c r="C51" s="238"/>
      <c r="D51" s="166"/>
      <c r="E51" s="166"/>
      <c r="F51" s="166"/>
      <c r="G51" s="674"/>
      <c r="H51" s="674"/>
      <c r="I51" s="674"/>
      <c r="K51" s="25"/>
      <c r="L51" s="37"/>
    </row>
    <row r="52" spans="1:12" s="11" customFormat="1" ht="20.25">
      <c r="A52" s="76"/>
      <c r="B52" s="292" t="s">
        <v>272</v>
      </c>
      <c r="C52" s="290"/>
      <c r="D52" s="308">
        <v>46.05</v>
      </c>
      <c r="E52" s="780">
        <v>44</v>
      </c>
      <c r="F52" s="780">
        <v>49</v>
      </c>
      <c r="G52" s="802">
        <v>50</v>
      </c>
      <c r="H52" s="695">
        <v>51</v>
      </c>
      <c r="I52" s="695">
        <v>52</v>
      </c>
      <c r="K52" s="25"/>
      <c r="L52" s="37"/>
    </row>
    <row r="53" spans="1:12" s="11" customFormat="1" ht="20.25">
      <c r="A53" s="76"/>
      <c r="B53" s="294" t="s">
        <v>215</v>
      </c>
      <c r="C53" s="291"/>
      <c r="D53" s="308"/>
      <c r="E53" s="308"/>
      <c r="F53" s="308"/>
      <c r="G53" s="682"/>
      <c r="H53" s="682"/>
      <c r="I53" s="682"/>
      <c r="K53" s="25"/>
      <c r="L53" s="37"/>
    </row>
    <row r="54" spans="1:12" s="11" customFormat="1" ht="20.25">
      <c r="A54" s="76"/>
      <c r="B54" s="293" t="s">
        <v>273</v>
      </c>
      <c r="C54" s="270"/>
      <c r="D54" s="308">
        <v>47</v>
      </c>
      <c r="E54" s="308">
        <v>48</v>
      </c>
      <c r="F54" s="308">
        <v>49</v>
      </c>
      <c r="G54" s="688">
        <v>50</v>
      </c>
      <c r="H54" s="684">
        <v>51</v>
      </c>
      <c r="I54" s="684">
        <v>52</v>
      </c>
      <c r="K54" s="25"/>
      <c r="L54" s="37"/>
    </row>
    <row r="55" spans="1:12" s="11" customFormat="1" ht="20.25">
      <c r="A55" s="76"/>
      <c r="B55" s="55" t="s">
        <v>231</v>
      </c>
      <c r="C55" s="223"/>
      <c r="D55" s="308"/>
      <c r="E55" s="308"/>
      <c r="F55" s="308"/>
      <c r="G55" s="679"/>
      <c r="H55" s="679"/>
      <c r="I55" s="679"/>
      <c r="K55" s="25"/>
      <c r="L55" s="37"/>
    </row>
    <row r="56" spans="1:12" s="11" customFormat="1" ht="20.25">
      <c r="A56" s="76"/>
      <c r="B56" s="65" t="s">
        <v>630</v>
      </c>
      <c r="C56" s="224"/>
      <c r="D56" s="307"/>
      <c r="E56" s="307"/>
      <c r="F56" s="307"/>
      <c r="G56" s="680"/>
      <c r="H56" s="680"/>
      <c r="I56" s="680"/>
      <c r="K56" s="25"/>
      <c r="L56" s="37"/>
    </row>
    <row r="57" spans="1:12" s="11" customFormat="1" ht="20.25">
      <c r="A57" s="76"/>
      <c r="B57" s="188" t="s">
        <v>232</v>
      </c>
      <c r="C57" s="159"/>
      <c r="D57" s="166"/>
      <c r="E57" s="166"/>
      <c r="F57" s="166"/>
      <c r="G57" s="674"/>
      <c r="H57" s="674"/>
      <c r="I57" s="674"/>
      <c r="K57" s="25"/>
      <c r="L57" s="37"/>
    </row>
    <row r="58" spans="1:12" s="11" customFormat="1" ht="20.25">
      <c r="A58" s="76"/>
      <c r="B58" s="164" t="s">
        <v>233</v>
      </c>
      <c r="C58" s="163"/>
      <c r="D58" s="286"/>
      <c r="E58" s="286"/>
      <c r="F58" s="286"/>
      <c r="G58" s="676"/>
      <c r="H58" s="676"/>
      <c r="I58" s="676"/>
      <c r="K58" s="25"/>
      <c r="L58" s="37"/>
    </row>
    <row r="59" spans="1:12" s="11" customFormat="1" ht="20.25">
      <c r="A59" s="76"/>
      <c r="B59" s="199"/>
      <c r="C59" s="187"/>
      <c r="D59" s="200"/>
      <c r="E59" s="200"/>
      <c r="F59" s="200"/>
      <c r="G59" s="689"/>
      <c r="H59" s="689"/>
      <c r="I59" s="689"/>
      <c r="J59" s="681"/>
      <c r="K59" s="25"/>
      <c r="L59" s="37"/>
    </row>
    <row r="60" spans="1:12" s="11" customFormat="1" ht="20.25">
      <c r="A60" s="76"/>
      <c r="B60" s="82"/>
      <c r="C60" s="20"/>
      <c r="D60" s="28"/>
      <c r="E60" s="28"/>
      <c r="F60" s="28"/>
      <c r="G60" s="681"/>
      <c r="H60" s="681"/>
      <c r="I60" s="681"/>
      <c r="J60" s="681"/>
      <c r="K60" s="25"/>
      <c r="L60" s="37"/>
    </row>
    <row r="61" spans="1:12" s="11" customFormat="1" ht="20.25">
      <c r="A61" s="76"/>
      <c r="B61" s="1173" t="s">
        <v>210</v>
      </c>
      <c r="C61" s="1238"/>
      <c r="D61" s="1241" t="s">
        <v>3</v>
      </c>
      <c r="E61" s="1242"/>
      <c r="F61" s="1242"/>
      <c r="G61" s="1252" t="s">
        <v>11</v>
      </c>
      <c r="H61" s="1253"/>
      <c r="I61" s="1254"/>
      <c r="J61" s="454"/>
      <c r="K61" s="25"/>
      <c r="L61" s="37"/>
    </row>
    <row r="62" spans="1:12" s="11" customFormat="1" ht="20.25">
      <c r="A62" s="76"/>
      <c r="B62" s="1239"/>
      <c r="C62" s="1240"/>
      <c r="D62" s="27">
        <v>2552</v>
      </c>
      <c r="E62" s="27">
        <v>2553</v>
      </c>
      <c r="F62" s="27">
        <v>2554</v>
      </c>
      <c r="G62" s="693">
        <v>2555</v>
      </c>
      <c r="H62" s="693">
        <v>2556</v>
      </c>
      <c r="I62" s="693">
        <v>2557</v>
      </c>
      <c r="K62" s="25"/>
      <c r="L62" s="37"/>
    </row>
    <row r="63" spans="1:17" s="11" customFormat="1" ht="20.25">
      <c r="A63" s="76"/>
      <c r="B63" s="209" t="s">
        <v>107</v>
      </c>
      <c r="C63" s="225"/>
      <c r="D63" s="175"/>
      <c r="E63" s="175"/>
      <c r="F63" s="175"/>
      <c r="G63" s="690"/>
      <c r="H63" s="690"/>
      <c r="I63" s="690"/>
      <c r="K63" s="25"/>
      <c r="N63" s="37">
        <v>14453</v>
      </c>
      <c r="O63" s="11">
        <f>N63*60/100</f>
        <v>8671.8</v>
      </c>
      <c r="P63" s="11">
        <v>10606</v>
      </c>
      <c r="Q63" s="11" t="s">
        <v>309</v>
      </c>
    </row>
    <row r="64" spans="1:17" s="11" customFormat="1" ht="20.25">
      <c r="A64" s="76"/>
      <c r="B64" s="211" t="s">
        <v>235</v>
      </c>
      <c r="C64" s="223"/>
      <c r="D64" s="308">
        <v>0</v>
      </c>
      <c r="E64" s="308">
        <v>0</v>
      </c>
      <c r="F64" s="308">
        <v>0</v>
      </c>
      <c r="G64" s="804">
        <v>50</v>
      </c>
      <c r="H64" s="804">
        <v>55</v>
      </c>
      <c r="I64" s="805">
        <v>60</v>
      </c>
      <c r="K64" s="803"/>
      <c r="N64" s="37">
        <f>N63*50/100</f>
        <v>7226.5</v>
      </c>
      <c r="O64" s="11">
        <f>N63*70/100</f>
        <v>10117.1</v>
      </c>
      <c r="P64" s="297">
        <v>3847</v>
      </c>
      <c r="Q64" s="11" t="s">
        <v>310</v>
      </c>
    </row>
    <row r="65" spans="1:17" s="11" customFormat="1" ht="20.25">
      <c r="A65" s="76"/>
      <c r="B65" s="55" t="s">
        <v>236</v>
      </c>
      <c r="C65" s="223"/>
      <c r="D65" s="308"/>
      <c r="E65" s="308"/>
      <c r="F65" s="308"/>
      <c r="G65" s="679"/>
      <c r="H65" s="679"/>
      <c r="I65" s="679"/>
      <c r="K65" s="25"/>
      <c r="N65" s="12"/>
      <c r="P65" s="11">
        <f>SUM(P63:P64)</f>
        <v>14453</v>
      </c>
      <c r="Q65" s="11" t="s">
        <v>40</v>
      </c>
    </row>
    <row r="66" spans="1:11" s="11" customFormat="1" ht="20.25">
      <c r="A66" s="76"/>
      <c r="B66" s="275" t="s">
        <v>234</v>
      </c>
      <c r="C66" s="291"/>
      <c r="D66" s="304"/>
      <c r="E66" s="304"/>
      <c r="F66" s="304"/>
      <c r="G66" s="682"/>
      <c r="H66" s="682"/>
      <c r="I66" s="682"/>
      <c r="K66" s="25"/>
    </row>
    <row r="67" spans="1:14" s="11" customFormat="1" ht="20.25">
      <c r="A67" s="76"/>
      <c r="B67" s="271" t="s">
        <v>237</v>
      </c>
      <c r="C67" s="270"/>
      <c r="D67" s="308" t="s">
        <v>42</v>
      </c>
      <c r="E67" s="308" t="s">
        <v>42</v>
      </c>
      <c r="F67" s="308" t="s">
        <v>42</v>
      </c>
      <c r="G67" s="678" t="s">
        <v>42</v>
      </c>
      <c r="H67" s="678" t="s">
        <v>42</v>
      </c>
      <c r="I67" s="684" t="s">
        <v>42</v>
      </c>
      <c r="K67" s="25"/>
      <c r="N67" s="12"/>
    </row>
    <row r="68" spans="1:14" s="11" customFormat="1" ht="20.25">
      <c r="A68" s="76"/>
      <c r="B68" s="65" t="s">
        <v>238</v>
      </c>
      <c r="C68" s="224"/>
      <c r="D68" s="172"/>
      <c r="E68" s="172"/>
      <c r="F68" s="172"/>
      <c r="G68" s="691"/>
      <c r="H68" s="691"/>
      <c r="I68" s="691"/>
      <c r="K68" s="25"/>
      <c r="N68" s="12"/>
    </row>
    <row r="69" spans="1:14" s="11" customFormat="1" ht="20.25">
      <c r="A69" s="76"/>
      <c r="B69" s="188" t="s">
        <v>239</v>
      </c>
      <c r="C69" s="159"/>
      <c r="D69" s="138"/>
      <c r="E69" s="138"/>
      <c r="F69" s="138"/>
      <c r="G69" s="692"/>
      <c r="H69" s="692"/>
      <c r="I69" s="692"/>
      <c r="K69" s="25"/>
      <c r="N69" s="12"/>
    </row>
    <row r="70" spans="1:14" s="11" customFormat="1" ht="20.25">
      <c r="A70" s="76"/>
      <c r="B70" s="164" t="s">
        <v>240</v>
      </c>
      <c r="C70" s="163"/>
      <c r="D70" s="39"/>
      <c r="E70" s="39"/>
      <c r="F70" s="39"/>
      <c r="G70" s="693"/>
      <c r="H70" s="693"/>
      <c r="I70" s="693"/>
      <c r="K70" s="25"/>
      <c r="N70" s="12"/>
    </row>
    <row r="71" spans="1:14" s="11" customFormat="1" ht="20.25">
      <c r="A71" s="76"/>
      <c r="B71" s="209" t="s">
        <v>581</v>
      </c>
      <c r="C71" s="225"/>
      <c r="D71" s="175"/>
      <c r="E71" s="175"/>
      <c r="F71" s="175"/>
      <c r="G71" s="690"/>
      <c r="H71" s="690"/>
      <c r="I71" s="690"/>
      <c r="K71" s="25"/>
      <c r="N71" s="12"/>
    </row>
    <row r="72" spans="1:16" s="11" customFormat="1" ht="20.25">
      <c r="A72" s="76"/>
      <c r="B72" s="135" t="s">
        <v>270</v>
      </c>
      <c r="C72" s="223"/>
      <c r="D72" s="308">
        <v>0</v>
      </c>
      <c r="E72" s="308">
        <v>0</v>
      </c>
      <c r="F72" s="308">
        <v>0</v>
      </c>
      <c r="G72" s="694">
        <v>100</v>
      </c>
      <c r="H72" s="694">
        <v>100</v>
      </c>
      <c r="I72" s="848">
        <v>100</v>
      </c>
      <c r="K72" s="25"/>
      <c r="N72" s="298">
        <v>8243</v>
      </c>
      <c r="O72" s="316">
        <f>N72*90/100</f>
        <v>7418.7</v>
      </c>
      <c r="P72" s="316">
        <f>N72*95/100</f>
        <v>7830.85</v>
      </c>
    </row>
    <row r="73" spans="1:12" s="11" customFormat="1" ht="20.25">
      <c r="A73" s="76"/>
      <c r="B73" s="215" t="s">
        <v>269</v>
      </c>
      <c r="C73" s="224"/>
      <c r="D73" s="172"/>
      <c r="E73" s="172"/>
      <c r="F73" s="172"/>
      <c r="G73" s="691"/>
      <c r="H73" s="691"/>
      <c r="I73" s="691"/>
      <c r="K73" s="25"/>
      <c r="L73" s="37"/>
    </row>
    <row r="74" spans="1:12" s="11" customFormat="1" ht="20.25">
      <c r="A74" s="76"/>
      <c r="B74" s="188" t="s">
        <v>241</v>
      </c>
      <c r="C74" s="159"/>
      <c r="D74" s="138"/>
      <c r="E74" s="138"/>
      <c r="F74" s="138"/>
      <c r="G74" s="692"/>
      <c r="H74" s="692"/>
      <c r="I74" s="692"/>
      <c r="K74" s="25"/>
      <c r="L74" s="37"/>
    </row>
    <row r="75" spans="1:12" s="11" customFormat="1" ht="20.25">
      <c r="A75" s="76"/>
      <c r="B75" s="162" t="s">
        <v>242</v>
      </c>
      <c r="C75" s="163"/>
      <c r="D75" s="39"/>
      <c r="E75" s="39"/>
      <c r="F75" s="39"/>
      <c r="G75" s="693"/>
      <c r="H75" s="693"/>
      <c r="I75" s="693"/>
      <c r="K75" s="25"/>
      <c r="L75" s="37"/>
    </row>
    <row r="76" spans="1:12" s="11" customFormat="1" ht="20.25">
      <c r="A76" s="76"/>
      <c r="B76" s="209" t="s">
        <v>107</v>
      </c>
      <c r="C76" s="225"/>
      <c r="D76" s="175"/>
      <c r="E76" s="175"/>
      <c r="F76" s="175"/>
      <c r="G76" s="690"/>
      <c r="H76" s="690"/>
      <c r="I76" s="690"/>
      <c r="K76" s="25"/>
      <c r="L76" s="37"/>
    </row>
    <row r="77" spans="1:12" s="11" customFormat="1" ht="20.25">
      <c r="A77" s="76"/>
      <c r="B77" s="279" t="s">
        <v>243</v>
      </c>
      <c r="C77" s="291"/>
      <c r="D77" s="308">
        <v>332</v>
      </c>
      <c r="E77" s="308">
        <v>341</v>
      </c>
      <c r="F77" s="308">
        <v>290</v>
      </c>
      <c r="G77" s="682">
        <v>300</v>
      </c>
      <c r="H77" s="682">
        <v>310</v>
      </c>
      <c r="I77" s="682">
        <v>320</v>
      </c>
      <c r="K77" s="25"/>
      <c r="L77" s="37"/>
    </row>
    <row r="78" spans="1:12" s="11" customFormat="1" ht="20.25">
      <c r="A78" s="76"/>
      <c r="B78" s="281" t="s">
        <v>244</v>
      </c>
      <c r="C78" s="248"/>
      <c r="D78" s="308">
        <v>100</v>
      </c>
      <c r="E78" s="308">
        <v>100</v>
      </c>
      <c r="F78" s="308">
        <v>100</v>
      </c>
      <c r="G78" s="678">
        <v>100</v>
      </c>
      <c r="H78" s="678">
        <v>100</v>
      </c>
      <c r="I78" s="687">
        <v>100</v>
      </c>
      <c r="K78" s="25"/>
      <c r="L78" s="37"/>
    </row>
    <row r="79" spans="1:12" s="11" customFormat="1" ht="20.25">
      <c r="A79" s="76"/>
      <c r="B79" s="849" t="s">
        <v>245</v>
      </c>
      <c r="C79" s="290"/>
      <c r="D79" s="308">
        <v>28</v>
      </c>
      <c r="E79" s="308">
        <v>45</v>
      </c>
      <c r="F79" s="308">
        <v>47</v>
      </c>
      <c r="G79" s="806">
        <v>50</v>
      </c>
      <c r="H79" s="684">
        <v>52</v>
      </c>
      <c r="I79" s="806">
        <v>54</v>
      </c>
      <c r="K79" s="25"/>
      <c r="L79" s="37"/>
    </row>
    <row r="80" spans="1:12" s="11" customFormat="1" ht="20.25">
      <c r="A80" s="76"/>
      <c r="B80" s="279" t="s">
        <v>246</v>
      </c>
      <c r="C80" s="291"/>
      <c r="D80" s="304"/>
      <c r="E80" s="304"/>
      <c r="F80" s="304"/>
      <c r="G80" s="725"/>
      <c r="H80" s="725"/>
      <c r="I80" s="725"/>
      <c r="K80" s="25"/>
      <c r="L80" s="37"/>
    </row>
    <row r="81" spans="1:12" s="11" customFormat="1" ht="20.25">
      <c r="A81" s="76"/>
      <c r="B81" s="1173" t="s">
        <v>210</v>
      </c>
      <c r="C81" s="1238"/>
      <c r="D81" s="1243" t="s">
        <v>3</v>
      </c>
      <c r="E81" s="1244"/>
      <c r="F81" s="1245"/>
      <c r="G81" s="1252" t="s">
        <v>11</v>
      </c>
      <c r="H81" s="1253"/>
      <c r="I81" s="1254"/>
      <c r="J81" s="454"/>
      <c r="K81" s="25"/>
      <c r="L81" s="37"/>
    </row>
    <row r="82" spans="1:12" s="11" customFormat="1" ht="20.25">
      <c r="A82" s="76"/>
      <c r="B82" s="1239"/>
      <c r="C82" s="1240"/>
      <c r="D82" s="27">
        <v>2552</v>
      </c>
      <c r="E82" s="27">
        <v>2553</v>
      </c>
      <c r="F82" s="27">
        <v>2554</v>
      </c>
      <c r="G82" s="693">
        <v>2555</v>
      </c>
      <c r="H82" s="693">
        <v>2556</v>
      </c>
      <c r="I82" s="693">
        <v>2557</v>
      </c>
      <c r="K82" s="25"/>
      <c r="L82" s="37"/>
    </row>
    <row r="83" spans="1:12" s="11" customFormat="1" ht="20.25">
      <c r="A83" s="76"/>
      <c r="B83" s="292" t="s">
        <v>247</v>
      </c>
      <c r="C83" s="290"/>
      <c r="D83" s="308">
        <v>100</v>
      </c>
      <c r="E83" s="308">
        <v>100</v>
      </c>
      <c r="F83" s="308">
        <v>100</v>
      </c>
      <c r="G83" s="308">
        <v>100</v>
      </c>
      <c r="H83" s="308">
        <v>100</v>
      </c>
      <c r="I83" s="231">
        <v>100</v>
      </c>
      <c r="K83" s="25"/>
      <c r="L83" s="37"/>
    </row>
    <row r="84" spans="1:12" s="11" customFormat="1" ht="20.25">
      <c r="A84" s="76"/>
      <c r="B84" s="279" t="s">
        <v>230</v>
      </c>
      <c r="C84" s="291"/>
      <c r="D84" s="304"/>
      <c r="E84" s="304"/>
      <c r="F84" s="304"/>
      <c r="G84" s="682"/>
      <c r="H84" s="682"/>
      <c r="I84" s="682"/>
      <c r="K84" s="25"/>
      <c r="L84" s="37"/>
    </row>
    <row r="85" spans="1:12" s="11" customFormat="1" ht="20.25">
      <c r="A85" s="76"/>
      <c r="B85" s="271" t="s">
        <v>248</v>
      </c>
      <c r="C85" s="270"/>
      <c r="D85" s="308">
        <v>100</v>
      </c>
      <c r="E85" s="308">
        <v>100</v>
      </c>
      <c r="F85" s="308">
        <v>100</v>
      </c>
      <c r="G85" s="308">
        <v>100</v>
      </c>
      <c r="H85" s="308">
        <v>100</v>
      </c>
      <c r="I85" s="114">
        <v>100</v>
      </c>
      <c r="K85" s="25"/>
      <c r="L85" s="37"/>
    </row>
    <row r="86" spans="1:12" s="11" customFormat="1" ht="20.25">
      <c r="A86" s="76"/>
      <c r="B86" s="215" t="s">
        <v>249</v>
      </c>
      <c r="C86" s="224"/>
      <c r="D86" s="307"/>
      <c r="E86" s="307"/>
      <c r="F86" s="307"/>
      <c r="G86" s="680"/>
      <c r="H86" s="680"/>
      <c r="I86" s="680"/>
      <c r="K86" s="25"/>
      <c r="L86" s="37"/>
    </row>
    <row r="87" spans="7:15" s="11" customFormat="1" ht="27" customHeight="1">
      <c r="G87" s="455"/>
      <c r="H87" s="455"/>
      <c r="I87" s="455"/>
      <c r="J87" s="455"/>
      <c r="K87" s="315"/>
      <c r="L87" s="315"/>
      <c r="M87" s="58"/>
      <c r="N87" s="58"/>
      <c r="O87" s="58"/>
    </row>
    <row r="88" spans="7:15" s="11" customFormat="1" ht="27" customHeight="1">
      <c r="G88" s="455"/>
      <c r="H88" s="455"/>
      <c r="I88" s="455"/>
      <c r="J88" s="455"/>
      <c r="K88" s="315"/>
      <c r="L88" s="315"/>
      <c r="M88" s="58"/>
      <c r="N88" s="58"/>
      <c r="O88" s="58"/>
    </row>
    <row r="89" spans="7:15" s="11" customFormat="1" ht="27" customHeight="1">
      <c r="G89" s="455"/>
      <c r="H89" s="455"/>
      <c r="I89" s="455"/>
      <c r="J89" s="455"/>
      <c r="K89" s="315"/>
      <c r="L89" s="315"/>
      <c r="M89" s="58"/>
      <c r="N89" s="58"/>
      <c r="O89" s="58"/>
    </row>
    <row r="90" spans="7:15" s="11" customFormat="1" ht="27" customHeight="1">
      <c r="G90" s="455"/>
      <c r="H90" s="455"/>
      <c r="I90" s="455"/>
      <c r="J90" s="455"/>
      <c r="K90" s="315"/>
      <c r="L90" s="315"/>
      <c r="M90" s="58"/>
      <c r="N90" s="58"/>
      <c r="O90" s="58"/>
    </row>
    <row r="91" spans="7:15" s="11" customFormat="1" ht="27" customHeight="1">
      <c r="G91" s="455"/>
      <c r="H91" s="455"/>
      <c r="I91" s="455"/>
      <c r="J91" s="455"/>
      <c r="K91" s="315"/>
      <c r="L91" s="315"/>
      <c r="M91" s="58"/>
      <c r="N91" s="58"/>
      <c r="O91" s="58"/>
    </row>
    <row r="92" spans="7:15" s="11" customFormat="1" ht="27" customHeight="1">
      <c r="G92" s="455"/>
      <c r="H92" s="455"/>
      <c r="I92" s="455"/>
      <c r="J92" s="455"/>
      <c r="K92" s="315"/>
      <c r="L92" s="315"/>
      <c r="M92" s="58"/>
      <c r="N92" s="58"/>
      <c r="O92" s="58"/>
    </row>
    <row r="93" spans="7:15" s="11" customFormat="1" ht="27" customHeight="1">
      <c r="G93" s="455"/>
      <c r="H93" s="455"/>
      <c r="I93" s="455"/>
      <c r="J93" s="455"/>
      <c r="K93" s="315"/>
      <c r="L93" s="315"/>
      <c r="M93" s="58"/>
      <c r="N93" s="58"/>
      <c r="O93" s="58"/>
    </row>
    <row r="94" spans="7:15" s="11" customFormat="1" ht="27" customHeight="1">
      <c r="G94" s="455"/>
      <c r="H94" s="455"/>
      <c r="I94" s="455"/>
      <c r="J94" s="455"/>
      <c r="K94" s="315"/>
      <c r="L94" s="315"/>
      <c r="M94" s="58"/>
      <c r="N94" s="58"/>
      <c r="O94" s="58"/>
    </row>
    <row r="95" spans="7:15" s="11" customFormat="1" ht="27" customHeight="1">
      <c r="G95" s="455"/>
      <c r="H95" s="455"/>
      <c r="I95" s="455"/>
      <c r="J95" s="455"/>
      <c r="K95" s="315"/>
      <c r="L95" s="315"/>
      <c r="M95" s="58"/>
      <c r="N95" s="58"/>
      <c r="O95" s="58"/>
    </row>
    <row r="96" spans="7:15" s="11" customFormat="1" ht="27" customHeight="1">
      <c r="G96" s="455"/>
      <c r="H96" s="455"/>
      <c r="I96" s="455"/>
      <c r="J96" s="455"/>
      <c r="K96" s="315"/>
      <c r="L96" s="315"/>
      <c r="M96" s="58"/>
      <c r="N96" s="58"/>
      <c r="O96" s="58"/>
    </row>
    <row r="97" spans="7:15" s="11" customFormat="1" ht="27" customHeight="1">
      <c r="G97" s="455"/>
      <c r="H97" s="455"/>
      <c r="I97" s="455"/>
      <c r="J97" s="455"/>
      <c r="K97" s="315"/>
      <c r="L97" s="315"/>
      <c r="M97" s="58"/>
      <c r="N97" s="58"/>
      <c r="O97" s="58"/>
    </row>
    <row r="98" spans="7:15" s="11" customFormat="1" ht="27" customHeight="1">
      <c r="G98" s="455"/>
      <c r="H98" s="455"/>
      <c r="I98" s="455"/>
      <c r="J98" s="455"/>
      <c r="K98" s="315"/>
      <c r="L98" s="315"/>
      <c r="M98" s="58"/>
      <c r="N98" s="58"/>
      <c r="O98" s="58"/>
    </row>
    <row r="99" spans="7:15" s="11" customFormat="1" ht="27" customHeight="1">
      <c r="G99" s="455"/>
      <c r="H99" s="455"/>
      <c r="I99" s="455"/>
      <c r="J99" s="455"/>
      <c r="K99" s="315"/>
      <c r="L99" s="315"/>
      <c r="M99" s="58"/>
      <c r="N99" s="58"/>
      <c r="O99" s="58"/>
    </row>
    <row r="100" spans="1:31" ht="20.25" customHeight="1">
      <c r="A100" s="76">
        <v>4</v>
      </c>
      <c r="B100" s="34" t="s">
        <v>628</v>
      </c>
      <c r="C100" s="68"/>
      <c r="D100" s="68"/>
      <c r="E100" s="68"/>
      <c r="F100" s="68"/>
      <c r="G100" s="696"/>
      <c r="H100" s="455"/>
      <c r="I100" s="455"/>
      <c r="J100" s="455"/>
      <c r="K100" s="11"/>
      <c r="L100" s="11"/>
      <c r="M100" s="11"/>
      <c r="AA100" s="10"/>
      <c r="AB100" s="10"/>
      <c r="AC100" s="10"/>
      <c r="AD100" s="10"/>
      <c r="AE100" s="10"/>
    </row>
    <row r="101" spans="1:31" ht="20.25" customHeight="1">
      <c r="A101" s="11"/>
      <c r="B101" s="1173" t="s">
        <v>39</v>
      </c>
      <c r="C101" s="1174"/>
      <c r="D101" s="1231" t="s">
        <v>58</v>
      </c>
      <c r="E101" s="1208"/>
      <c r="F101" s="317" t="s">
        <v>0</v>
      </c>
      <c r="G101" s="1248" t="s">
        <v>1</v>
      </c>
      <c r="H101" s="1249"/>
      <c r="I101" s="1249"/>
      <c r="J101" s="1249"/>
      <c r="K101" s="72"/>
      <c r="L101" s="514" t="s">
        <v>425</v>
      </c>
      <c r="M101" s="11"/>
      <c r="AA101" s="10"/>
      <c r="AB101" s="10"/>
      <c r="AC101" s="10"/>
      <c r="AD101" s="10"/>
      <c r="AE101" s="10"/>
    </row>
    <row r="102" spans="1:31" ht="20.25" customHeight="1">
      <c r="A102" s="11"/>
      <c r="B102" s="1176"/>
      <c r="C102" s="1177"/>
      <c r="D102" s="1229" t="s">
        <v>59</v>
      </c>
      <c r="E102" s="1230"/>
      <c r="F102" s="481" t="s">
        <v>60</v>
      </c>
      <c r="G102" s="697" t="s">
        <v>66</v>
      </c>
      <c r="H102" s="697" t="s">
        <v>458</v>
      </c>
      <c r="I102" s="697" t="s">
        <v>563</v>
      </c>
      <c r="J102" s="698" t="s">
        <v>40</v>
      </c>
      <c r="K102" s="542" t="s">
        <v>2</v>
      </c>
      <c r="L102" s="527" t="s">
        <v>426</v>
      </c>
      <c r="M102" s="11"/>
      <c r="AA102" s="10"/>
      <c r="AB102" s="10"/>
      <c r="AC102" s="10"/>
      <c r="AD102" s="10"/>
      <c r="AE102" s="10"/>
    </row>
    <row r="103" spans="1:31" ht="20.25" customHeight="1">
      <c r="A103" s="11"/>
      <c r="B103" s="1179"/>
      <c r="C103" s="1180"/>
      <c r="D103" s="525"/>
      <c r="E103" s="526"/>
      <c r="F103" s="469"/>
      <c r="G103" s="699"/>
      <c r="H103" s="699"/>
      <c r="I103" s="699"/>
      <c r="J103" s="700"/>
      <c r="K103" s="524"/>
      <c r="L103" s="528" t="s">
        <v>424</v>
      </c>
      <c r="M103" s="11"/>
      <c r="AA103" s="10"/>
      <c r="AB103" s="10"/>
      <c r="AC103" s="10"/>
      <c r="AD103" s="10"/>
      <c r="AE103" s="10"/>
    </row>
    <row r="104" spans="1:31" ht="20.25" customHeight="1">
      <c r="A104" s="11"/>
      <c r="B104" s="121" t="s">
        <v>555</v>
      </c>
      <c r="C104" s="119"/>
      <c r="D104" s="121">
        <v>337</v>
      </c>
      <c r="E104" s="540" t="s">
        <v>312</v>
      </c>
      <c r="F104" s="319">
        <v>20090</v>
      </c>
      <c r="G104" s="701">
        <v>18535</v>
      </c>
      <c r="H104" s="922">
        <v>0</v>
      </c>
      <c r="I104" s="926">
        <v>0</v>
      </c>
      <c r="J104" s="702">
        <f>G104+H104+I104</f>
        <v>18535</v>
      </c>
      <c r="K104" s="541" t="s">
        <v>81</v>
      </c>
      <c r="L104" s="543" t="s">
        <v>447</v>
      </c>
      <c r="M104" s="551"/>
      <c r="AA104" s="10"/>
      <c r="AB104" s="10"/>
      <c r="AC104" s="10"/>
      <c r="AD104" s="10"/>
      <c r="AE104" s="10"/>
    </row>
    <row r="105" spans="1:31" ht="20.25" customHeight="1">
      <c r="A105" s="11"/>
      <c r="B105" s="122" t="s">
        <v>83</v>
      </c>
      <c r="C105" s="120"/>
      <c r="D105" s="122">
        <v>98</v>
      </c>
      <c r="E105" s="123" t="s">
        <v>311</v>
      </c>
      <c r="F105" s="318" t="s">
        <v>308</v>
      </c>
      <c r="G105" s="703">
        <v>20000</v>
      </c>
      <c r="H105" s="924">
        <v>0</v>
      </c>
      <c r="I105" s="925">
        <v>0</v>
      </c>
      <c r="J105" s="705">
        <f aca="true" t="shared" si="0" ref="J105:J110">G105+H105+I105</f>
        <v>20000</v>
      </c>
      <c r="K105" s="318" t="s">
        <v>82</v>
      </c>
      <c r="L105" s="736" t="s">
        <v>446</v>
      </c>
      <c r="M105" s="551"/>
      <c r="AA105" s="10"/>
      <c r="AB105" s="10"/>
      <c r="AC105" s="10"/>
      <c r="AD105" s="10"/>
      <c r="AE105" s="10"/>
    </row>
    <row r="106" spans="1:31" ht="20.25" customHeight="1">
      <c r="A106" s="11"/>
      <c r="B106" s="383" t="s">
        <v>467</v>
      </c>
      <c r="C106" s="629"/>
      <c r="D106" s="383">
        <v>98</v>
      </c>
      <c r="E106" s="724" t="s">
        <v>311</v>
      </c>
      <c r="F106" s="568" t="s">
        <v>528</v>
      </c>
      <c r="G106" s="880">
        <v>0</v>
      </c>
      <c r="H106" s="924">
        <v>0</v>
      </c>
      <c r="I106" s="925">
        <v>0</v>
      </c>
      <c r="J106" s="877">
        <f t="shared" si="0"/>
        <v>0</v>
      </c>
      <c r="K106" s="491" t="s">
        <v>392</v>
      </c>
      <c r="L106" s="721" t="s">
        <v>473</v>
      </c>
      <c r="M106" s="551"/>
      <c r="AA106" s="10"/>
      <c r="AB106" s="10"/>
      <c r="AC106" s="10"/>
      <c r="AD106" s="10"/>
      <c r="AE106" s="10"/>
    </row>
    <row r="107" spans="1:31" ht="20.25" customHeight="1">
      <c r="A107" s="11"/>
      <c r="B107" s="383" t="s">
        <v>468</v>
      </c>
      <c r="C107" s="629"/>
      <c r="D107" s="628"/>
      <c r="E107" s="630"/>
      <c r="F107" s="631"/>
      <c r="G107" s="706"/>
      <c r="H107" s="924"/>
      <c r="I107" s="925"/>
      <c r="J107" s="705"/>
      <c r="K107" s="631"/>
      <c r="L107" s="589"/>
      <c r="M107" s="551"/>
      <c r="AA107" s="10"/>
      <c r="AB107" s="10"/>
      <c r="AC107" s="10"/>
      <c r="AD107" s="10"/>
      <c r="AE107" s="10"/>
    </row>
    <row r="108" spans="1:31" ht="20.25" customHeight="1">
      <c r="A108" s="11"/>
      <c r="B108" s="383" t="s">
        <v>466</v>
      </c>
      <c r="C108" s="78"/>
      <c r="D108" s="929">
        <v>123</v>
      </c>
      <c r="E108" s="727" t="s">
        <v>311</v>
      </c>
      <c r="F108" s="237" t="s">
        <v>288</v>
      </c>
      <c r="G108" s="703">
        <v>46900</v>
      </c>
      <c r="H108" s="924">
        <v>0</v>
      </c>
      <c r="I108" s="925">
        <v>0</v>
      </c>
      <c r="J108" s="705">
        <f t="shared" si="0"/>
        <v>46900</v>
      </c>
      <c r="K108" s="237" t="s">
        <v>79</v>
      </c>
      <c r="L108" s="569" t="s">
        <v>469</v>
      </c>
      <c r="M108" s="551"/>
      <c r="AA108" s="10"/>
      <c r="AB108" s="10"/>
      <c r="AC108" s="10"/>
      <c r="AD108" s="10"/>
      <c r="AE108" s="10"/>
    </row>
    <row r="109" spans="1:31" ht="20.25" customHeight="1">
      <c r="A109" s="11"/>
      <c r="B109" s="383" t="s">
        <v>558</v>
      </c>
      <c r="C109" s="78"/>
      <c r="D109" s="929">
        <v>98</v>
      </c>
      <c r="E109" s="727" t="s">
        <v>311</v>
      </c>
      <c r="F109" s="545" t="s">
        <v>308</v>
      </c>
      <c r="G109" s="920">
        <v>0</v>
      </c>
      <c r="H109" s="924">
        <v>0</v>
      </c>
      <c r="I109" s="925">
        <v>0</v>
      </c>
      <c r="J109" s="877">
        <f t="shared" si="0"/>
        <v>0</v>
      </c>
      <c r="K109" s="237" t="s">
        <v>81</v>
      </c>
      <c r="L109" s="736" t="s">
        <v>472</v>
      </c>
      <c r="M109" s="551"/>
      <c r="AA109" s="10"/>
      <c r="AB109" s="10"/>
      <c r="AC109" s="10"/>
      <c r="AD109" s="10"/>
      <c r="AE109" s="10"/>
    </row>
    <row r="110" spans="1:26" s="662" customFormat="1" ht="20.25" customHeight="1">
      <c r="A110" s="632"/>
      <c r="B110" s="658" t="s">
        <v>557</v>
      </c>
      <c r="C110" s="659"/>
      <c r="D110" s="927">
        <v>98</v>
      </c>
      <c r="E110" s="928" t="s">
        <v>311</v>
      </c>
      <c r="F110" s="660"/>
      <c r="G110" s="920">
        <v>0</v>
      </c>
      <c r="H110" s="723">
        <v>10000</v>
      </c>
      <c r="I110" s="925">
        <v>0</v>
      </c>
      <c r="J110" s="705">
        <f t="shared" si="0"/>
        <v>10000</v>
      </c>
      <c r="K110" s="491" t="s">
        <v>556</v>
      </c>
      <c r="L110" s="721" t="s">
        <v>472</v>
      </c>
      <c r="M110" s="661"/>
      <c r="N110" s="632"/>
      <c r="O110" s="632"/>
      <c r="P110" s="632"/>
      <c r="Q110" s="632"/>
      <c r="R110" s="632"/>
      <c r="S110" s="632"/>
      <c r="T110" s="632"/>
      <c r="U110" s="632"/>
      <c r="V110" s="632"/>
      <c r="W110" s="632"/>
      <c r="X110" s="632"/>
      <c r="Y110" s="632"/>
      <c r="Z110" s="632"/>
    </row>
    <row r="111" spans="1:31" ht="20.25" customHeight="1">
      <c r="A111" s="11"/>
      <c r="B111" s="544" t="s">
        <v>531</v>
      </c>
      <c r="C111" s="78"/>
      <c r="D111" s="382">
        <v>5</v>
      </c>
      <c r="E111" s="390" t="s">
        <v>311</v>
      </c>
      <c r="F111" s="546" t="s">
        <v>313</v>
      </c>
      <c r="G111" s="703">
        <v>50000</v>
      </c>
      <c r="H111" s="925">
        <v>0</v>
      </c>
      <c r="I111" s="925">
        <v>0</v>
      </c>
      <c r="J111" s="705">
        <f>G111+H111+I111</f>
        <v>50000</v>
      </c>
      <c r="K111" s="237" t="s">
        <v>362</v>
      </c>
      <c r="L111" s="736" t="s">
        <v>471</v>
      </c>
      <c r="M111" s="551"/>
      <c r="AA111" s="10"/>
      <c r="AB111" s="10"/>
      <c r="AC111" s="10"/>
      <c r="AD111" s="10"/>
      <c r="AE111" s="10"/>
    </row>
    <row r="112" spans="1:31" ht="20.25" customHeight="1">
      <c r="A112" s="11"/>
      <c r="B112" s="382" t="s">
        <v>559</v>
      </c>
      <c r="C112" s="78"/>
      <c r="D112" s="382">
        <v>20</v>
      </c>
      <c r="E112" s="390" t="s">
        <v>311</v>
      </c>
      <c r="F112" s="233" t="s">
        <v>361</v>
      </c>
      <c r="G112" s="703">
        <v>30000</v>
      </c>
      <c r="H112" s="925">
        <v>0</v>
      </c>
      <c r="I112" s="925">
        <v>0</v>
      </c>
      <c r="J112" s="705">
        <f>G112+H112+I112</f>
        <v>30000</v>
      </c>
      <c r="K112" s="237" t="s">
        <v>362</v>
      </c>
      <c r="L112" s="736" t="s">
        <v>475</v>
      </c>
      <c r="M112" s="551"/>
      <c r="N112" s="552"/>
      <c r="AA112" s="10"/>
      <c r="AB112" s="10"/>
      <c r="AC112" s="10"/>
      <c r="AD112" s="10"/>
      <c r="AE112" s="10"/>
    </row>
    <row r="113" spans="1:31" ht="20.25" customHeight="1">
      <c r="A113" s="11"/>
      <c r="B113" s="55"/>
      <c r="C113" s="29"/>
      <c r="D113" s="55"/>
      <c r="E113" s="29"/>
      <c r="F113" s="54"/>
      <c r="G113" s="488"/>
      <c r="H113" s="488"/>
      <c r="I113" s="488"/>
      <c r="J113" s="705"/>
      <c r="K113" s="237"/>
      <c r="L113" s="546" t="s">
        <v>474</v>
      </c>
      <c r="M113" s="551"/>
      <c r="N113" s="552"/>
      <c r="AA113" s="10"/>
      <c r="AB113" s="10"/>
      <c r="AC113" s="10"/>
      <c r="AD113" s="10"/>
      <c r="AE113" s="10"/>
    </row>
    <row r="114" spans="1:31" ht="20.25" customHeight="1">
      <c r="A114" s="11"/>
      <c r="B114" s="658" t="s">
        <v>566</v>
      </c>
      <c r="C114" s="78"/>
      <c r="D114" s="547">
        <v>5</v>
      </c>
      <c r="E114" s="548" t="s">
        <v>311</v>
      </c>
      <c r="F114" s="506" t="s">
        <v>289</v>
      </c>
      <c r="G114" s="925">
        <v>0</v>
      </c>
      <c r="H114" s="1119">
        <v>10000</v>
      </c>
      <c r="I114" s="708">
        <v>25000</v>
      </c>
      <c r="J114" s="705">
        <f>G114+H114+I114</f>
        <v>35000</v>
      </c>
      <c r="K114" s="237" t="s">
        <v>362</v>
      </c>
      <c r="L114" s="736" t="s">
        <v>470</v>
      </c>
      <c r="M114" s="551"/>
      <c r="AA114" s="10"/>
      <c r="AB114" s="10"/>
      <c r="AC114" s="10"/>
      <c r="AD114" s="10"/>
      <c r="AE114" s="10"/>
    </row>
    <row r="115" spans="1:31" ht="20.25" customHeight="1">
      <c r="A115" s="11"/>
      <c r="B115" s="557" t="s">
        <v>760</v>
      </c>
      <c r="C115" s="29"/>
      <c r="D115" s="933"/>
      <c r="E115" s="548"/>
      <c r="F115" s="237" t="s">
        <v>288</v>
      </c>
      <c r="G115" s="925">
        <v>0</v>
      </c>
      <c r="H115" s="925">
        <v>0</v>
      </c>
      <c r="I115" s="925">
        <v>0</v>
      </c>
      <c r="J115" s="877">
        <f>G115+H115+I115</f>
        <v>0</v>
      </c>
      <c r="K115" s="237" t="s">
        <v>90</v>
      </c>
      <c r="L115" s="736" t="s">
        <v>470</v>
      </c>
      <c r="M115" s="551"/>
      <c r="AA115" s="10"/>
      <c r="AB115" s="10"/>
      <c r="AC115" s="10"/>
      <c r="AD115" s="10"/>
      <c r="AE115" s="10"/>
    </row>
    <row r="116" spans="1:31" ht="20.25" customHeight="1">
      <c r="A116" s="11"/>
      <c r="B116" s="557" t="s">
        <v>761</v>
      </c>
      <c r="C116" s="29"/>
      <c r="D116" s="934"/>
      <c r="E116" s="548"/>
      <c r="F116" s="506" t="s">
        <v>314</v>
      </c>
      <c r="G116" s="925">
        <v>0</v>
      </c>
      <c r="H116" s="925">
        <v>0</v>
      </c>
      <c r="I116" s="925">
        <v>0</v>
      </c>
      <c r="J116" s="877">
        <f>G116+H116+I116</f>
        <v>0</v>
      </c>
      <c r="K116" s="237" t="s">
        <v>315</v>
      </c>
      <c r="L116" s="736" t="s">
        <v>470</v>
      </c>
      <c r="M116" s="551"/>
      <c r="AA116" s="10"/>
      <c r="AB116" s="10"/>
      <c r="AC116" s="10"/>
      <c r="AD116" s="10"/>
      <c r="AE116" s="10"/>
    </row>
    <row r="117" spans="1:31" ht="20.25" customHeight="1">
      <c r="A117" s="11"/>
      <c r="B117" s="122" t="s">
        <v>560</v>
      </c>
      <c r="C117" s="567"/>
      <c r="D117" s="1246" t="s">
        <v>463</v>
      </c>
      <c r="E117" s="1247"/>
      <c r="F117" s="506" t="s">
        <v>300</v>
      </c>
      <c r="G117" s="925">
        <v>0</v>
      </c>
      <c r="H117" s="925">
        <v>0</v>
      </c>
      <c r="I117" s="925">
        <v>0</v>
      </c>
      <c r="J117" s="877">
        <f>G117+H117+I117</f>
        <v>0</v>
      </c>
      <c r="K117" s="237" t="s">
        <v>431</v>
      </c>
      <c r="L117" s="736" t="s">
        <v>477</v>
      </c>
      <c r="M117" s="11"/>
      <c r="AA117" s="10"/>
      <c r="AB117" s="10"/>
      <c r="AC117" s="10"/>
      <c r="AD117" s="10"/>
      <c r="AE117" s="10"/>
    </row>
    <row r="118" spans="1:31" ht="20.25" customHeight="1">
      <c r="A118" s="11"/>
      <c r="B118" s="572" t="s">
        <v>524</v>
      </c>
      <c r="C118" s="567"/>
      <c r="D118" s="934"/>
      <c r="E118" s="727"/>
      <c r="F118" s="237"/>
      <c r="G118" s="925"/>
      <c r="H118" s="925"/>
      <c r="I118" s="925"/>
      <c r="J118" s="705"/>
      <c r="K118" s="237"/>
      <c r="L118" s="30"/>
      <c r="M118" s="11"/>
      <c r="AA118" s="10"/>
      <c r="AB118" s="10"/>
      <c r="AC118" s="10"/>
      <c r="AD118" s="10"/>
      <c r="AE118" s="10"/>
    </row>
    <row r="119" spans="1:31" ht="20.25" customHeight="1">
      <c r="A119" s="11"/>
      <c r="B119" s="935" t="s">
        <v>580</v>
      </c>
      <c r="C119" s="493"/>
      <c r="D119" s="934"/>
      <c r="E119" s="727"/>
      <c r="F119" s="545"/>
      <c r="G119" s="925"/>
      <c r="H119" s="925"/>
      <c r="I119" s="925"/>
      <c r="J119" s="705"/>
      <c r="K119" s="237"/>
      <c r="L119" s="30"/>
      <c r="M119" s="11"/>
      <c r="AA119" s="10"/>
      <c r="AB119" s="10"/>
      <c r="AC119" s="10"/>
      <c r="AD119" s="10"/>
      <c r="AE119" s="10"/>
    </row>
    <row r="120" spans="1:31" ht="20.25" customHeight="1">
      <c r="A120" s="11"/>
      <c r="B120" s="544" t="s">
        <v>561</v>
      </c>
      <c r="C120" s="78"/>
      <c r="D120" s="547">
        <v>50</v>
      </c>
      <c r="E120" s="548" t="s">
        <v>311</v>
      </c>
      <c r="F120" s="545" t="s">
        <v>464</v>
      </c>
      <c r="G120" s="707">
        <v>100000</v>
      </c>
      <c r="H120" s="925">
        <v>0</v>
      </c>
      <c r="I120" s="925">
        <v>0</v>
      </c>
      <c r="J120" s="705">
        <f>G120+H120+I120</f>
        <v>100000</v>
      </c>
      <c r="K120" s="237" t="s">
        <v>431</v>
      </c>
      <c r="L120" s="736" t="s">
        <v>476</v>
      </c>
      <c r="M120" s="769"/>
      <c r="AA120" s="10"/>
      <c r="AB120" s="10"/>
      <c r="AC120" s="10"/>
      <c r="AD120" s="10"/>
      <c r="AE120" s="10"/>
    </row>
    <row r="121" spans="1:31" ht="20.25" customHeight="1">
      <c r="A121" s="11"/>
      <c r="B121" s="544" t="s">
        <v>562</v>
      </c>
      <c r="C121" s="78"/>
      <c r="D121" s="547">
        <v>40</v>
      </c>
      <c r="E121" s="548" t="s">
        <v>311</v>
      </c>
      <c r="F121" s="546" t="s">
        <v>564</v>
      </c>
      <c r="G121" s="925"/>
      <c r="H121" s="704">
        <v>80000</v>
      </c>
      <c r="I121" s="925">
        <v>0</v>
      </c>
      <c r="J121" s="705">
        <f>G121+H121+I121</f>
        <v>80000</v>
      </c>
      <c r="K121" s="237" t="s">
        <v>67</v>
      </c>
      <c r="L121" s="546" t="s">
        <v>478</v>
      </c>
      <c r="M121" s="377"/>
      <c r="AA121" s="10"/>
      <c r="AB121" s="10"/>
      <c r="AC121" s="10"/>
      <c r="AD121" s="10"/>
      <c r="AE121" s="10"/>
    </row>
    <row r="122" spans="1:31" ht="20.25" customHeight="1">
      <c r="A122" s="11"/>
      <c r="B122" s="741" t="s">
        <v>565</v>
      </c>
      <c r="C122" s="79"/>
      <c r="D122" s="722">
        <v>15</v>
      </c>
      <c r="E122" s="742" t="s">
        <v>311</v>
      </c>
      <c r="F122" s="331" t="s">
        <v>564</v>
      </c>
      <c r="G122" s="925">
        <v>0</v>
      </c>
      <c r="H122" s="709">
        <v>70000</v>
      </c>
      <c r="I122" s="925">
        <v>0</v>
      </c>
      <c r="J122" s="710">
        <f>G122+H122+I122</f>
        <v>70000</v>
      </c>
      <c r="K122" s="331" t="s">
        <v>67</v>
      </c>
      <c r="L122" s="546" t="s">
        <v>478</v>
      </c>
      <c r="M122" s="377"/>
      <c r="AA122" s="10"/>
      <c r="AB122" s="10"/>
      <c r="AC122" s="10"/>
      <c r="AD122" s="10"/>
      <c r="AE122" s="10"/>
    </row>
    <row r="123" spans="1:31" ht="20.25" customHeight="1">
      <c r="A123" s="11"/>
      <c r="B123" s="1250" t="s">
        <v>41</v>
      </c>
      <c r="C123" s="1251"/>
      <c r="D123" s="1251"/>
      <c r="E123" s="117"/>
      <c r="F123" s="117"/>
      <c r="G123" s="930">
        <f>SUM(G104:G122)</f>
        <v>265435</v>
      </c>
      <c r="H123" s="847">
        <f>SUM(H104:H122)</f>
        <v>170000</v>
      </c>
      <c r="I123" s="711">
        <f>SUM(I104:I122)</f>
        <v>25000</v>
      </c>
      <c r="J123" s="740">
        <f>G123+H123+I123</f>
        <v>460435</v>
      </c>
      <c r="K123" s="69"/>
      <c r="L123" s="69"/>
      <c r="M123" s="11"/>
      <c r="AA123" s="10"/>
      <c r="AB123" s="10"/>
      <c r="AC123" s="10"/>
      <c r="AD123" s="10"/>
      <c r="AE123" s="10"/>
    </row>
    <row r="124" ht="20.25">
      <c r="B124" s="10" t="s">
        <v>830</v>
      </c>
    </row>
    <row r="125" spans="2:11" ht="20.25">
      <c r="B125" s="10" t="s">
        <v>567</v>
      </c>
      <c r="K125" s="381"/>
    </row>
    <row r="126" spans="2:11" ht="20.25">
      <c r="B126" s="10" t="s">
        <v>813</v>
      </c>
      <c r="G126" s="1078"/>
      <c r="H126" s="1080"/>
      <c r="I126" s="1079"/>
      <c r="J126" s="1078"/>
      <c r="K126" s="381"/>
    </row>
    <row r="127" spans="8:11" ht="20.25">
      <c r="H127" s="1120"/>
      <c r="I127" s="1078"/>
      <c r="K127" s="381"/>
    </row>
    <row r="128" spans="10:11" ht="20.25">
      <c r="J128" s="1078"/>
      <c r="K128" s="381"/>
    </row>
    <row r="129" ht="20.25">
      <c r="K129" s="381"/>
    </row>
    <row r="130" spans="6:11" ht="20.25">
      <c r="F130" s="931"/>
      <c r="K130" s="381"/>
    </row>
    <row r="131" ht="20.25">
      <c r="K131" s="381"/>
    </row>
    <row r="132" ht="20.25">
      <c r="K132" s="381"/>
    </row>
    <row r="133" spans="2:10" ht="20.25">
      <c r="B133" s="226" t="s">
        <v>17</v>
      </c>
      <c r="C133" s="227"/>
      <c r="D133" s="228" t="s">
        <v>43</v>
      </c>
      <c r="E133" s="228" t="s">
        <v>43</v>
      </c>
      <c r="F133" s="228" t="s">
        <v>43</v>
      </c>
      <c r="G133" s="712" t="s">
        <v>43</v>
      </c>
      <c r="H133" s="712" t="s">
        <v>43</v>
      </c>
      <c r="I133" s="712"/>
      <c r="J133" s="712" t="s">
        <v>43</v>
      </c>
    </row>
    <row r="134" spans="2:10" ht="20.25">
      <c r="B134" s="1236" t="s">
        <v>18</v>
      </c>
      <c r="C134" s="1237"/>
      <c r="D134" s="57" t="s">
        <v>44</v>
      </c>
      <c r="E134" s="57" t="s">
        <v>44</v>
      </c>
      <c r="F134" s="57" t="s">
        <v>44</v>
      </c>
      <c r="G134" s="713" t="s">
        <v>44</v>
      </c>
      <c r="H134" s="713" t="s">
        <v>44</v>
      </c>
      <c r="I134" s="713"/>
      <c r="J134" s="713" t="s">
        <v>44</v>
      </c>
    </row>
    <row r="135" spans="2:10" ht="20.25">
      <c r="B135" s="59" t="s">
        <v>19</v>
      </c>
      <c r="C135" s="60"/>
      <c r="D135" s="61"/>
      <c r="E135" s="61"/>
      <c r="F135" s="61"/>
      <c r="G135" s="714"/>
      <c r="H135" s="488"/>
      <c r="I135" s="488"/>
      <c r="J135" s="488"/>
    </row>
    <row r="136" spans="2:10" ht="20.25">
      <c r="B136" s="62" t="s">
        <v>20</v>
      </c>
      <c r="C136" s="63"/>
      <c r="D136" s="57" t="s">
        <v>43</v>
      </c>
      <c r="E136" s="57" t="s">
        <v>43</v>
      </c>
      <c r="F136" s="57" t="s">
        <v>43</v>
      </c>
      <c r="G136" s="713" t="s">
        <v>43</v>
      </c>
      <c r="H136" s="713" t="s">
        <v>43</v>
      </c>
      <c r="I136" s="713"/>
      <c r="J136" s="713" t="s">
        <v>43</v>
      </c>
    </row>
    <row r="137" spans="2:17" ht="20.25">
      <c r="B137" s="62" t="s">
        <v>12</v>
      </c>
      <c r="C137" s="63"/>
      <c r="D137" s="57" t="s">
        <v>100</v>
      </c>
      <c r="E137" s="57" t="s">
        <v>101</v>
      </c>
      <c r="F137" s="57" t="s">
        <v>102</v>
      </c>
      <c r="G137" s="713" t="s">
        <v>65</v>
      </c>
      <c r="H137" s="713">
        <v>0</v>
      </c>
      <c r="I137" s="713"/>
      <c r="J137" s="713" t="s">
        <v>65</v>
      </c>
      <c r="L137" s="295"/>
      <c r="P137" s="11">
        <f>0.13-0.12</f>
        <v>0.010000000000000009</v>
      </c>
      <c r="Q137" s="296">
        <f>D137-P137</f>
        <v>0.12</v>
      </c>
    </row>
    <row r="138" spans="2:10" ht="20.25">
      <c r="B138" s="62" t="s">
        <v>6</v>
      </c>
      <c r="C138" s="63"/>
      <c r="D138" s="57" t="s">
        <v>43</v>
      </c>
      <c r="E138" s="57" t="s">
        <v>43</v>
      </c>
      <c r="F138" s="57" t="s">
        <v>43</v>
      </c>
      <c r="G138" s="713" t="s">
        <v>43</v>
      </c>
      <c r="H138" s="713" t="s">
        <v>43</v>
      </c>
      <c r="I138" s="713"/>
      <c r="J138" s="713" t="s">
        <v>43</v>
      </c>
    </row>
    <row r="139" spans="2:10" ht="20.25">
      <c r="B139" s="62" t="s">
        <v>7</v>
      </c>
      <c r="C139" s="63"/>
      <c r="D139" s="64"/>
      <c r="E139" s="64"/>
      <c r="F139" s="64"/>
      <c r="G139" s="715"/>
      <c r="H139" s="715"/>
      <c r="I139" s="715"/>
      <c r="J139" s="715"/>
    </row>
    <row r="140" spans="2:10" ht="20.25">
      <c r="B140" s="62" t="s">
        <v>13</v>
      </c>
      <c r="C140" s="63"/>
      <c r="D140" s="64"/>
      <c r="E140" s="64" t="s">
        <v>23</v>
      </c>
      <c r="F140" s="64"/>
      <c r="G140" s="715"/>
      <c r="H140" s="715"/>
      <c r="I140" s="715"/>
      <c r="J140" s="715"/>
    </row>
    <row r="141" spans="2:10" ht="20.25">
      <c r="B141" s="65" t="s">
        <v>14</v>
      </c>
      <c r="C141" s="66"/>
      <c r="D141" s="67"/>
      <c r="E141" s="67"/>
      <c r="F141" s="67"/>
      <c r="G141" s="716"/>
      <c r="H141" s="716"/>
      <c r="I141" s="716"/>
      <c r="J141" s="716"/>
    </row>
  </sheetData>
  <sheetProtection/>
  <mergeCells count="23">
    <mergeCell ref="G101:J101"/>
    <mergeCell ref="B123:D123"/>
    <mergeCell ref="G81:I81"/>
    <mergeCell ref="B2:J2"/>
    <mergeCell ref="B5:C6"/>
    <mergeCell ref="D5:F5"/>
    <mergeCell ref="B61:C62"/>
    <mergeCell ref="D61:F61"/>
    <mergeCell ref="B41:C42"/>
    <mergeCell ref="D41:F41"/>
    <mergeCell ref="G41:I41"/>
    <mergeCell ref="G61:I61"/>
    <mergeCell ref="G5:I5"/>
    <mergeCell ref="G21:I21"/>
    <mergeCell ref="B134:C134"/>
    <mergeCell ref="B21:C22"/>
    <mergeCell ref="D21:F21"/>
    <mergeCell ref="B101:C103"/>
    <mergeCell ref="D101:E101"/>
    <mergeCell ref="D102:E102"/>
    <mergeCell ref="B81:C82"/>
    <mergeCell ref="D81:F81"/>
    <mergeCell ref="D117:E117"/>
  </mergeCells>
  <printOptions horizontalCentered="1"/>
  <pageMargins left="0.1968503937007874" right="0" top="0.7874015748031497" bottom="0.7086614173228347" header="0.5118110236220472" footer="0.3543307086614173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95"/>
  <sheetViews>
    <sheetView zoomScale="110" zoomScaleNormal="110" zoomScaleSheetLayoutView="120" zoomScalePageLayoutView="97" workbookViewId="0" topLeftCell="A64">
      <selection activeCell="B81" sqref="B81"/>
    </sheetView>
  </sheetViews>
  <sheetFormatPr defaultColWidth="9.140625" defaultRowHeight="12.75"/>
  <cols>
    <col min="1" max="1" width="3.7109375" style="89" customWidth="1"/>
    <col min="2" max="2" width="49.421875" style="10" customWidth="1"/>
    <col min="3" max="3" width="10.421875" style="10" customWidth="1"/>
    <col min="4" max="4" width="7.57421875" style="10" customWidth="1"/>
    <col min="5" max="5" width="8.00390625" style="10" customWidth="1"/>
    <col min="6" max="6" width="8.28125" style="10" customWidth="1"/>
    <col min="7" max="7" width="9.7109375" style="10" customWidth="1"/>
    <col min="8" max="8" width="9.421875" style="10" customWidth="1"/>
    <col min="9" max="9" width="8.00390625" style="10" customWidth="1"/>
    <col min="10" max="10" width="8.8515625" style="10" customWidth="1"/>
    <col min="11" max="11" width="9.28125" style="10" customWidth="1"/>
    <col min="12" max="12" width="11.140625" style="10" customWidth="1"/>
    <col min="13" max="13" width="11.421875" style="10" bestFit="1" customWidth="1"/>
    <col min="14" max="23" width="9.140625" style="11" customWidth="1"/>
    <col min="24" max="24" width="14.140625" style="11" bestFit="1" customWidth="1"/>
    <col min="25" max="37" width="9.140625" style="11" customWidth="1"/>
    <col min="38" max="16384" width="9.140625" style="10" customWidth="1"/>
  </cols>
  <sheetData>
    <row r="1" spans="1:13" ht="24" customHeight="1">
      <c r="A1" s="25"/>
      <c r="B1" s="102" t="s">
        <v>97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1"/>
    </row>
    <row r="2" spans="1:13" s="82" customFormat="1" ht="24" customHeight="1">
      <c r="A2" s="80">
        <v>1</v>
      </c>
      <c r="B2" s="81" t="s">
        <v>96</v>
      </c>
      <c r="C2" s="81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82" customFormat="1" ht="24" customHeight="1">
      <c r="A3" s="83">
        <v>2</v>
      </c>
      <c r="B3" s="14" t="s">
        <v>95</v>
      </c>
      <c r="C3" s="14"/>
      <c r="D3" s="14"/>
      <c r="E3" s="14"/>
      <c r="F3" s="84"/>
      <c r="G3" s="14"/>
      <c r="H3" s="14"/>
      <c r="I3" s="14"/>
      <c r="J3" s="14"/>
      <c r="K3" s="14"/>
      <c r="L3" s="14"/>
      <c r="M3" s="14"/>
    </row>
    <row r="4" spans="1:13" s="82" customFormat="1" ht="24" customHeight="1">
      <c r="A4" s="83">
        <v>3</v>
      </c>
      <c r="B4" s="13" t="s">
        <v>104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s="82" customFormat="1" ht="24" customHeight="1">
      <c r="A5" s="83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s="82" customFormat="1" ht="24" customHeight="1">
      <c r="A6" s="85"/>
      <c r="B6" s="1173" t="s">
        <v>250</v>
      </c>
      <c r="C6" s="591"/>
      <c r="D6" s="1243" t="s">
        <v>3</v>
      </c>
      <c r="E6" s="1244"/>
      <c r="F6" s="1245"/>
      <c r="G6" s="1261" t="s">
        <v>11</v>
      </c>
      <c r="H6" s="1262"/>
      <c r="I6" s="1263"/>
      <c r="J6" s="32"/>
      <c r="K6" s="38"/>
      <c r="L6" s="86"/>
      <c r="M6" s="86"/>
    </row>
    <row r="7" spans="1:12" s="82" customFormat="1" ht="24" customHeight="1">
      <c r="A7" s="85"/>
      <c r="B7" s="1179"/>
      <c r="C7" s="592"/>
      <c r="D7" s="27">
        <v>2552</v>
      </c>
      <c r="E7" s="27">
        <v>2553</v>
      </c>
      <c r="F7" s="27">
        <v>2554</v>
      </c>
      <c r="G7" s="17">
        <v>2555</v>
      </c>
      <c r="H7" s="17">
        <v>2556</v>
      </c>
      <c r="I7" s="17">
        <v>2557</v>
      </c>
      <c r="J7" s="28"/>
      <c r="K7" s="83"/>
      <c r="L7" s="86"/>
    </row>
    <row r="8" spans="1:12" s="82" customFormat="1" ht="23.25" customHeight="1">
      <c r="A8" s="85"/>
      <c r="B8" s="207" t="s">
        <v>159</v>
      </c>
      <c r="C8" s="332"/>
      <c r="D8" s="351"/>
      <c r="E8" s="351"/>
      <c r="F8" s="351"/>
      <c r="G8" s="309"/>
      <c r="H8" s="309"/>
      <c r="I8" s="309"/>
      <c r="J8" s="565"/>
      <c r="K8" s="83"/>
      <c r="L8" s="86"/>
    </row>
    <row r="9" spans="1:12" s="82" customFormat="1" ht="23.25" customHeight="1">
      <c r="A9" s="85"/>
      <c r="B9" s="144" t="s">
        <v>252</v>
      </c>
      <c r="C9" s="165"/>
      <c r="D9" s="311"/>
      <c r="E9" s="311"/>
      <c r="F9" s="311"/>
      <c r="G9" s="312"/>
      <c r="H9" s="312"/>
      <c r="I9" s="312"/>
      <c r="J9" s="565"/>
      <c r="K9" s="83"/>
      <c r="L9" s="86"/>
    </row>
    <row r="10" spans="1:12" s="82" customFormat="1" ht="23.25" customHeight="1">
      <c r="A10" s="85"/>
      <c r="B10" s="154" t="s">
        <v>253</v>
      </c>
      <c r="C10" s="165"/>
      <c r="D10" s="311"/>
      <c r="E10" s="311"/>
      <c r="F10" s="311"/>
      <c r="G10" s="312"/>
      <c r="H10" s="312"/>
      <c r="I10" s="312"/>
      <c r="J10" s="565"/>
      <c r="K10" s="83"/>
      <c r="L10" s="86"/>
    </row>
    <row r="11" spans="1:12" s="82" customFormat="1" ht="23.25" customHeight="1">
      <c r="A11" s="85"/>
      <c r="B11" s="208" t="s">
        <v>145</v>
      </c>
      <c r="C11" s="333"/>
      <c r="D11" s="345"/>
      <c r="E11" s="345"/>
      <c r="F11" s="345"/>
      <c r="G11" s="75"/>
      <c r="H11" s="75"/>
      <c r="I11" s="75"/>
      <c r="J11" s="565"/>
      <c r="K11" s="83"/>
      <c r="L11" s="86"/>
    </row>
    <row r="12" spans="1:12" s="82" customFormat="1" ht="23.25" customHeight="1">
      <c r="A12" s="85"/>
      <c r="B12" s="188" t="s">
        <v>161</v>
      </c>
      <c r="C12" s="334"/>
      <c r="D12" s="351"/>
      <c r="E12" s="351"/>
      <c r="F12" s="351"/>
      <c r="G12" s="309"/>
      <c r="H12" s="309"/>
      <c r="I12" s="309"/>
      <c r="J12" s="565"/>
      <c r="K12" s="83"/>
      <c r="L12" s="86"/>
    </row>
    <row r="13" spans="1:12" s="82" customFormat="1" ht="23.25" customHeight="1">
      <c r="A13" s="85"/>
      <c r="B13" s="144" t="s">
        <v>326</v>
      </c>
      <c r="C13" s="165"/>
      <c r="D13" s="311"/>
      <c r="E13" s="311"/>
      <c r="F13" s="311"/>
      <c r="G13" s="312"/>
      <c r="H13" s="312"/>
      <c r="I13" s="312"/>
      <c r="J13" s="565"/>
      <c r="K13" s="83"/>
      <c r="L13" s="86"/>
    </row>
    <row r="14" spans="1:12" s="82" customFormat="1" ht="23.25" customHeight="1">
      <c r="A14" s="85"/>
      <c r="B14" s="154" t="s">
        <v>327</v>
      </c>
      <c r="C14" s="165"/>
      <c r="D14" s="311"/>
      <c r="E14" s="311"/>
      <c r="F14" s="311"/>
      <c r="G14" s="312"/>
      <c r="H14" s="312"/>
      <c r="I14" s="312"/>
      <c r="J14" s="565"/>
      <c r="K14" s="83"/>
      <c r="L14" s="86"/>
    </row>
    <row r="15" spans="1:12" s="82" customFormat="1" ht="23.25" customHeight="1">
      <c r="A15" s="85"/>
      <c r="B15" s="335" t="s">
        <v>107</v>
      </c>
      <c r="C15" s="336"/>
      <c r="D15" s="361"/>
      <c r="E15" s="361"/>
      <c r="F15" s="361"/>
      <c r="G15" s="310"/>
      <c r="H15" s="310"/>
      <c r="I15" s="310"/>
      <c r="J15" s="565"/>
      <c r="K15" s="83"/>
      <c r="L15" s="86"/>
    </row>
    <row r="16" spans="1:12" s="82" customFormat="1" ht="23.25" customHeight="1">
      <c r="A16" s="85"/>
      <c r="B16" s="593" t="s">
        <v>328</v>
      </c>
      <c r="C16" s="337"/>
      <c r="D16" s="90">
        <v>1</v>
      </c>
      <c r="E16" s="90">
        <v>1</v>
      </c>
      <c r="F16" s="90">
        <v>1</v>
      </c>
      <c r="G16" s="300">
        <v>1</v>
      </c>
      <c r="H16" s="300">
        <v>1</v>
      </c>
      <c r="I16" s="301">
        <v>1</v>
      </c>
      <c r="J16" s="565"/>
      <c r="K16" s="83"/>
      <c r="L16" s="86"/>
    </row>
    <row r="17" spans="1:12" s="82" customFormat="1" ht="23.25" customHeight="1">
      <c r="A17" s="85"/>
      <c r="B17" s="338" t="s">
        <v>329</v>
      </c>
      <c r="C17" s="337"/>
      <c r="D17" s="300"/>
      <c r="E17" s="300"/>
      <c r="F17" s="300"/>
      <c r="G17" s="301"/>
      <c r="H17" s="301"/>
      <c r="I17" s="301"/>
      <c r="J17" s="565"/>
      <c r="K17" s="83"/>
      <c r="L17" s="86"/>
    </row>
    <row r="18" spans="1:12" s="82" customFormat="1" ht="23.25" customHeight="1">
      <c r="A18" s="85"/>
      <c r="B18" s="188" t="s">
        <v>163</v>
      </c>
      <c r="C18" s="334"/>
      <c r="D18" s="351"/>
      <c r="E18" s="351"/>
      <c r="F18" s="351"/>
      <c r="G18" s="309"/>
      <c r="H18" s="309"/>
      <c r="I18" s="309"/>
      <c r="J18" s="565"/>
      <c r="K18" s="83"/>
      <c r="L18" s="86"/>
    </row>
    <row r="19" spans="1:12" s="82" customFormat="1" ht="23.25" customHeight="1">
      <c r="A19" s="85"/>
      <c r="B19" s="144" t="s">
        <v>254</v>
      </c>
      <c r="C19" s="165"/>
      <c r="D19" s="311"/>
      <c r="E19" s="311"/>
      <c r="F19" s="311"/>
      <c r="G19" s="312"/>
      <c r="H19" s="312"/>
      <c r="I19" s="312"/>
      <c r="J19" s="565"/>
      <c r="K19" s="83"/>
      <c r="L19" s="86"/>
    </row>
    <row r="20" spans="1:12" s="82" customFormat="1" ht="23.25" customHeight="1">
      <c r="A20" s="85"/>
      <c r="B20" s="208" t="s">
        <v>255</v>
      </c>
      <c r="C20" s="333"/>
      <c r="D20" s="345"/>
      <c r="E20" s="345"/>
      <c r="F20" s="345"/>
      <c r="G20" s="75"/>
      <c r="H20" s="75"/>
      <c r="I20" s="75"/>
      <c r="J20" s="565"/>
      <c r="K20" s="83"/>
      <c r="L20" s="86"/>
    </row>
    <row r="21" spans="1:12" s="82" customFormat="1" ht="23.25" customHeight="1">
      <c r="A21" s="85"/>
      <c r="B21" s="365"/>
      <c r="C21" s="365"/>
      <c r="D21" s="200"/>
      <c r="E21" s="200"/>
      <c r="F21" s="200"/>
      <c r="G21" s="200"/>
      <c r="H21" s="200"/>
      <c r="I21" s="200"/>
      <c r="J21" s="28"/>
      <c r="K21" s="83"/>
      <c r="L21" s="86"/>
    </row>
    <row r="22" spans="1:12" s="82" customFormat="1" ht="23.25" customHeight="1">
      <c r="A22" s="85"/>
      <c r="B22" s="597"/>
      <c r="C22" s="597"/>
      <c r="D22" s="598"/>
      <c r="E22" s="598"/>
      <c r="F22" s="598"/>
      <c r="G22" s="598"/>
      <c r="H22" s="598"/>
      <c r="I22" s="598"/>
      <c r="J22" s="28"/>
      <c r="K22" s="83"/>
      <c r="L22" s="86"/>
    </row>
    <row r="23" spans="1:12" s="82" customFormat="1" ht="23.25" customHeight="1">
      <c r="A23" s="85"/>
      <c r="B23" s="1173" t="s">
        <v>250</v>
      </c>
      <c r="C23" s="591"/>
      <c r="D23" s="1243" t="s">
        <v>3</v>
      </c>
      <c r="E23" s="1244"/>
      <c r="F23" s="1245"/>
      <c r="G23" s="1261" t="s">
        <v>11</v>
      </c>
      <c r="H23" s="1262"/>
      <c r="I23" s="1263"/>
      <c r="J23" s="32"/>
      <c r="K23" s="83"/>
      <c r="L23" s="86"/>
    </row>
    <row r="24" spans="1:12" s="82" customFormat="1" ht="23.25" customHeight="1">
      <c r="A24" s="85"/>
      <c r="B24" s="1179"/>
      <c r="C24" s="592"/>
      <c r="D24" s="27">
        <v>2552</v>
      </c>
      <c r="E24" s="27">
        <v>2553</v>
      </c>
      <c r="F24" s="27">
        <v>2554</v>
      </c>
      <c r="G24" s="17">
        <v>2555</v>
      </c>
      <c r="H24" s="17">
        <v>2556</v>
      </c>
      <c r="I24" s="17">
        <v>2557</v>
      </c>
      <c r="J24" s="28"/>
      <c r="K24" s="83"/>
      <c r="L24" s="86"/>
    </row>
    <row r="25" spans="1:12" s="82" customFormat="1" ht="24" customHeight="1">
      <c r="A25" s="85"/>
      <c r="B25" s="207" t="s">
        <v>107</v>
      </c>
      <c r="C25" s="334"/>
      <c r="D25" s="351"/>
      <c r="E25" s="351"/>
      <c r="F25" s="351"/>
      <c r="G25" s="309"/>
      <c r="H25" s="309"/>
      <c r="I25" s="309"/>
      <c r="J25" s="565"/>
      <c r="K25" s="83"/>
      <c r="L25" s="86"/>
    </row>
    <row r="26" spans="1:12" s="82" customFormat="1" ht="24" customHeight="1">
      <c r="A26" s="85"/>
      <c r="B26" s="594" t="s">
        <v>317</v>
      </c>
      <c r="C26" s="357"/>
      <c r="D26" s="302" t="s">
        <v>42</v>
      </c>
      <c r="E26" s="302" t="s">
        <v>42</v>
      </c>
      <c r="F26" s="302" t="s">
        <v>42</v>
      </c>
      <c r="G26" s="303">
        <v>80</v>
      </c>
      <c r="H26" s="303">
        <v>85</v>
      </c>
      <c r="I26" s="303">
        <v>90</v>
      </c>
      <c r="J26" s="565"/>
      <c r="K26" s="83"/>
      <c r="L26" s="86"/>
    </row>
    <row r="27" spans="1:12" s="82" customFormat="1" ht="24" customHeight="1">
      <c r="A27" s="85"/>
      <c r="B27" s="595" t="s">
        <v>318</v>
      </c>
      <c r="C27" s="358"/>
      <c r="D27" s="304"/>
      <c r="E27" s="304"/>
      <c r="F27" s="304"/>
      <c r="G27" s="299"/>
      <c r="H27" s="299"/>
      <c r="I27" s="299"/>
      <c r="J27" s="565"/>
      <c r="K27" s="83"/>
      <c r="L27" s="86"/>
    </row>
    <row r="28" spans="1:12" s="82" customFormat="1" ht="24" customHeight="1">
      <c r="A28" s="85"/>
      <c r="B28" s="594" t="s">
        <v>320</v>
      </c>
      <c r="C28" s="357"/>
      <c r="D28" s="302" t="s">
        <v>42</v>
      </c>
      <c r="E28" s="302" t="s">
        <v>42</v>
      </c>
      <c r="F28" s="302" t="s">
        <v>42</v>
      </c>
      <c r="G28" s="302" t="s">
        <v>42</v>
      </c>
      <c r="H28" s="302" t="s">
        <v>42</v>
      </c>
      <c r="I28" s="303" t="s">
        <v>42</v>
      </c>
      <c r="J28" s="565"/>
      <c r="K28" s="83"/>
      <c r="L28" s="86"/>
    </row>
    <row r="29" spans="1:12" s="82" customFormat="1" ht="24" customHeight="1">
      <c r="A29" s="85"/>
      <c r="B29" s="330" t="s">
        <v>319</v>
      </c>
      <c r="C29" s="358"/>
      <c r="D29" s="304"/>
      <c r="E29" s="304"/>
      <c r="F29" s="304"/>
      <c r="G29" s="299"/>
      <c r="H29" s="299"/>
      <c r="I29" s="299"/>
      <c r="J29" s="565"/>
      <c r="K29" s="83"/>
      <c r="L29" s="86"/>
    </row>
    <row r="30" spans="1:15" s="82" customFormat="1" ht="24" customHeight="1">
      <c r="A30" s="85"/>
      <c r="B30" s="292" t="s">
        <v>316</v>
      </c>
      <c r="C30" s="359"/>
      <c r="D30" s="362">
        <v>1</v>
      </c>
      <c r="E30" s="363">
        <v>1</v>
      </c>
      <c r="F30" s="364">
        <v>1</v>
      </c>
      <c r="G30" s="303">
        <v>1</v>
      </c>
      <c r="H30" s="303">
        <v>1</v>
      </c>
      <c r="I30" s="303">
        <v>1</v>
      </c>
      <c r="J30" s="565"/>
      <c r="K30" s="83"/>
      <c r="L30" s="86"/>
      <c r="O30" s="343"/>
    </row>
    <row r="31" spans="1:12" s="82" customFormat="1" ht="24" customHeight="1">
      <c r="A31" s="85"/>
      <c r="B31" s="330" t="s">
        <v>256</v>
      </c>
      <c r="C31" s="358"/>
      <c r="D31" s="304"/>
      <c r="E31" s="304"/>
      <c r="F31" s="304"/>
      <c r="G31" s="299"/>
      <c r="H31" s="299"/>
      <c r="I31" s="299"/>
      <c r="J31" s="565"/>
      <c r="K31" s="83"/>
      <c r="L31" s="86"/>
    </row>
    <row r="32" spans="1:12" s="82" customFormat="1" ht="24" customHeight="1">
      <c r="A32" s="85"/>
      <c r="B32" s="596" t="s">
        <v>321</v>
      </c>
      <c r="C32" s="356"/>
      <c r="D32" s="302" t="s">
        <v>42</v>
      </c>
      <c r="E32" s="302" t="s">
        <v>42</v>
      </c>
      <c r="F32" s="302" t="s">
        <v>42</v>
      </c>
      <c r="G32" s="302" t="s">
        <v>42</v>
      </c>
      <c r="H32" s="302" t="s">
        <v>42</v>
      </c>
      <c r="I32" s="303" t="s">
        <v>42</v>
      </c>
      <c r="J32" s="565"/>
      <c r="K32" s="83"/>
      <c r="L32" s="86"/>
    </row>
    <row r="33" spans="1:12" s="82" customFormat="1" ht="24" customHeight="1">
      <c r="A33" s="85"/>
      <c r="B33" s="573" t="s">
        <v>322</v>
      </c>
      <c r="C33" s="340"/>
      <c r="D33" s="308"/>
      <c r="E33" s="308"/>
      <c r="F33" s="308"/>
      <c r="G33" s="114"/>
      <c r="H33" s="114"/>
      <c r="I33" s="114"/>
      <c r="J33" s="565"/>
      <c r="K33" s="83"/>
      <c r="L33" s="86"/>
    </row>
    <row r="34" spans="1:12" s="82" customFormat="1" ht="24" customHeight="1">
      <c r="A34" s="85"/>
      <c r="B34" s="188" t="s">
        <v>216</v>
      </c>
      <c r="C34" s="334"/>
      <c r="D34" s="351"/>
      <c r="E34" s="351"/>
      <c r="F34" s="351"/>
      <c r="G34" s="309"/>
      <c r="H34" s="309"/>
      <c r="I34" s="309"/>
      <c r="J34" s="565"/>
      <c r="K34" s="83"/>
      <c r="L34" s="86"/>
    </row>
    <row r="35" spans="1:12" s="82" customFormat="1" ht="24" customHeight="1">
      <c r="A35" s="85"/>
      <c r="B35" s="144" t="s">
        <v>323</v>
      </c>
      <c r="C35" s="165"/>
      <c r="D35" s="311"/>
      <c r="E35" s="311"/>
      <c r="F35" s="311"/>
      <c r="G35" s="312"/>
      <c r="H35" s="312"/>
      <c r="I35" s="312"/>
      <c r="J35" s="565"/>
      <c r="K35" s="83"/>
      <c r="L35" s="86"/>
    </row>
    <row r="36" spans="1:12" s="82" customFormat="1" ht="24" customHeight="1">
      <c r="A36" s="85"/>
      <c r="B36" s="521" t="s">
        <v>324</v>
      </c>
      <c r="C36" s="165"/>
      <c r="D36" s="311"/>
      <c r="E36" s="311"/>
      <c r="F36" s="311"/>
      <c r="G36" s="312"/>
      <c r="H36" s="312"/>
      <c r="I36" s="312"/>
      <c r="J36" s="565"/>
      <c r="K36" s="83"/>
      <c r="L36" s="86"/>
    </row>
    <row r="37" spans="1:12" s="82" customFormat="1" ht="24" customHeight="1">
      <c r="A37" s="85"/>
      <c r="B37" s="521" t="s">
        <v>325</v>
      </c>
      <c r="C37" s="165"/>
      <c r="D37" s="311"/>
      <c r="E37" s="311"/>
      <c r="F37" s="311"/>
      <c r="G37" s="312"/>
      <c r="H37" s="312"/>
      <c r="I37" s="312"/>
      <c r="J37" s="565"/>
      <c r="K37" s="83"/>
      <c r="L37" s="86"/>
    </row>
    <row r="38" spans="1:12" s="82" customFormat="1" ht="24" customHeight="1">
      <c r="A38" s="85"/>
      <c r="B38" s="209" t="s">
        <v>107</v>
      </c>
      <c r="C38" s="339"/>
      <c r="D38" s="313"/>
      <c r="E38" s="313"/>
      <c r="F38" s="313"/>
      <c r="G38" s="231"/>
      <c r="H38" s="231"/>
      <c r="I38" s="231"/>
      <c r="J38" s="565"/>
      <c r="K38" s="83"/>
      <c r="L38" s="86"/>
    </row>
    <row r="39" spans="1:12" s="82" customFormat="1" ht="24" customHeight="1">
      <c r="A39" s="85"/>
      <c r="B39" s="135" t="s">
        <v>257</v>
      </c>
      <c r="C39" s="340"/>
      <c r="D39" s="302" t="s">
        <v>42</v>
      </c>
      <c r="E39" s="302" t="s">
        <v>42</v>
      </c>
      <c r="F39" s="302" t="s">
        <v>42</v>
      </c>
      <c r="G39" s="1121">
        <v>100</v>
      </c>
      <c r="H39" s="1121">
        <v>100</v>
      </c>
      <c r="I39" s="532">
        <v>100</v>
      </c>
      <c r="J39" s="743"/>
      <c r="K39" s="83"/>
      <c r="L39" s="86"/>
    </row>
    <row r="40" spans="1:12" s="82" customFormat="1" ht="24" customHeight="1">
      <c r="A40" s="85"/>
      <c r="B40" s="330" t="s">
        <v>258</v>
      </c>
      <c r="C40" s="358"/>
      <c r="D40" s="304"/>
      <c r="E40" s="304"/>
      <c r="F40" s="304"/>
      <c r="G40" s="1122"/>
      <c r="H40" s="1122"/>
      <c r="I40" s="1123"/>
      <c r="J40" s="565"/>
      <c r="K40" s="83"/>
      <c r="L40" s="86"/>
    </row>
    <row r="41" spans="1:12" s="82" customFormat="1" ht="24" customHeight="1">
      <c r="A41" s="85"/>
      <c r="B41" s="208" t="s">
        <v>259</v>
      </c>
      <c r="C41" s="333"/>
      <c r="D41" s="414" t="s">
        <v>42</v>
      </c>
      <c r="E41" s="414" t="s">
        <v>42</v>
      </c>
      <c r="F41" s="414" t="s">
        <v>42</v>
      </c>
      <c r="G41" s="1124">
        <v>100</v>
      </c>
      <c r="H41" s="1124">
        <v>100</v>
      </c>
      <c r="I41" s="1125">
        <v>100</v>
      </c>
      <c r="J41" s="565"/>
      <c r="K41" s="83"/>
      <c r="L41" s="86"/>
    </row>
    <row r="42" spans="1:12" s="82" customFormat="1" ht="24" customHeight="1">
      <c r="A42" s="85"/>
      <c r="B42" s="360"/>
      <c r="C42" s="360"/>
      <c r="D42" s="28"/>
      <c r="E42" s="28"/>
      <c r="F42" s="28"/>
      <c r="G42" s="28"/>
      <c r="H42" s="28"/>
      <c r="I42" s="28"/>
      <c r="J42" s="28"/>
      <c r="K42" s="83"/>
      <c r="L42" s="86"/>
    </row>
    <row r="43" spans="1:12" s="82" customFormat="1" ht="24" customHeight="1">
      <c r="A43" s="85"/>
      <c r="B43" s="360"/>
      <c r="C43" s="360"/>
      <c r="D43" s="28"/>
      <c r="E43" s="28"/>
      <c r="F43" s="28"/>
      <c r="G43" s="28"/>
      <c r="H43" s="28"/>
      <c r="I43" s="28"/>
      <c r="J43" s="28"/>
      <c r="K43" s="83"/>
      <c r="L43" s="86"/>
    </row>
    <row r="44" spans="1:12" s="82" customFormat="1" ht="24" customHeight="1">
      <c r="A44" s="85"/>
      <c r="B44" s="360"/>
      <c r="C44" s="360"/>
      <c r="D44" s="28"/>
      <c r="E44" s="28"/>
      <c r="F44" s="28"/>
      <c r="G44" s="28"/>
      <c r="H44" s="28"/>
      <c r="I44" s="28"/>
      <c r="J44" s="28"/>
      <c r="K44" s="83"/>
      <c r="L44" s="86"/>
    </row>
    <row r="45" spans="1:13" ht="21" customHeight="1">
      <c r="A45" s="28">
        <v>4</v>
      </c>
      <c r="B45" s="34" t="s">
        <v>629</v>
      </c>
      <c r="C45" s="24"/>
      <c r="D45" s="24"/>
      <c r="E45" s="24"/>
      <c r="F45" s="24"/>
      <c r="G45" s="24"/>
      <c r="H45" s="24"/>
      <c r="I45" s="24"/>
      <c r="J45" s="24"/>
      <c r="K45" s="24"/>
      <c r="L45" s="130"/>
      <c r="M45" s="130"/>
    </row>
    <row r="46" spans="1:37" ht="21" customHeight="1">
      <c r="A46" s="11"/>
      <c r="B46" s="1173" t="s">
        <v>39</v>
      </c>
      <c r="C46" s="1174"/>
      <c r="D46" s="1227" t="s">
        <v>58</v>
      </c>
      <c r="E46" s="1267"/>
      <c r="F46" s="317" t="s">
        <v>0</v>
      </c>
      <c r="G46" s="1231" t="s">
        <v>1</v>
      </c>
      <c r="H46" s="1208"/>
      <c r="I46" s="1208"/>
      <c r="J46" s="1264"/>
      <c r="K46" s="585"/>
      <c r="L46" s="514" t="s">
        <v>425</v>
      </c>
      <c r="O46" s="105"/>
      <c r="P46" s="105"/>
      <c r="Q46" s="105"/>
      <c r="R46" s="105"/>
      <c r="S46" s="105"/>
      <c r="T46" s="105"/>
      <c r="AG46" s="10"/>
      <c r="AH46" s="10"/>
      <c r="AI46" s="10"/>
      <c r="AJ46" s="10"/>
      <c r="AK46" s="10"/>
    </row>
    <row r="47" spans="1:37" ht="21" customHeight="1">
      <c r="A47" s="11"/>
      <c r="B47" s="1176"/>
      <c r="C47" s="1177"/>
      <c r="D47" s="1229" t="s">
        <v>59</v>
      </c>
      <c r="E47" s="1268"/>
      <c r="F47" s="561" t="s">
        <v>60</v>
      </c>
      <c r="G47" s="483" t="s">
        <v>66</v>
      </c>
      <c r="H47" s="503" t="s">
        <v>458</v>
      </c>
      <c r="I47" s="309" t="s">
        <v>563</v>
      </c>
      <c r="J47" s="560" t="s">
        <v>40</v>
      </c>
      <c r="K47" s="624" t="s">
        <v>2</v>
      </c>
      <c r="L47" s="527" t="s">
        <v>426</v>
      </c>
      <c r="O47" s="105"/>
      <c r="P47" s="105"/>
      <c r="Q47" s="105"/>
      <c r="R47" s="105"/>
      <c r="S47" s="105"/>
      <c r="T47" s="105"/>
      <c r="U47" s="124"/>
      <c r="V47" s="107"/>
      <c r="AG47" s="10"/>
      <c r="AH47" s="10"/>
      <c r="AI47" s="10"/>
      <c r="AJ47" s="10"/>
      <c r="AK47" s="10"/>
    </row>
    <row r="48" spans="1:37" ht="21" customHeight="1">
      <c r="A48" s="11"/>
      <c r="B48" s="467"/>
      <c r="C48" s="468"/>
      <c r="D48" s="471"/>
      <c r="E48" s="601"/>
      <c r="F48" s="469"/>
      <c r="G48" s="70"/>
      <c r="H48" s="71"/>
      <c r="I48" s="116"/>
      <c r="J48" s="469"/>
      <c r="K48" s="558"/>
      <c r="L48" s="528" t="s">
        <v>424</v>
      </c>
      <c r="O48" s="105"/>
      <c r="P48" s="105"/>
      <c r="Q48" s="105"/>
      <c r="R48" s="105"/>
      <c r="S48" s="105"/>
      <c r="T48" s="105"/>
      <c r="U48" s="124"/>
      <c r="V48" s="107"/>
      <c r="AG48" s="10"/>
      <c r="AH48" s="10"/>
      <c r="AI48" s="10"/>
      <c r="AJ48" s="10"/>
      <c r="AK48" s="10"/>
    </row>
    <row r="49" spans="1:37" ht="21" customHeight="1">
      <c r="A49" s="10"/>
      <c r="B49" s="344" t="s">
        <v>538</v>
      </c>
      <c r="C49" s="77"/>
      <c r="D49" s="647">
        <v>50</v>
      </c>
      <c r="E49" s="648" t="s">
        <v>312</v>
      </c>
      <c r="F49" s="235" t="s">
        <v>479</v>
      </c>
      <c r="G49" s="530">
        <v>5000</v>
      </c>
      <c r="H49" s="918">
        <v>0</v>
      </c>
      <c r="I49" s="918">
        <v>0</v>
      </c>
      <c r="J49" s="746">
        <f>G49+H49+I49</f>
        <v>5000</v>
      </c>
      <c r="K49" s="495" t="s">
        <v>84</v>
      </c>
      <c r="L49" s="504" t="s">
        <v>447</v>
      </c>
      <c r="O49" s="105"/>
      <c r="P49" s="105"/>
      <c r="Q49" s="105"/>
      <c r="R49" s="105"/>
      <c r="S49" s="105"/>
      <c r="T49" s="105"/>
      <c r="U49" s="124"/>
      <c r="V49" s="107"/>
      <c r="AG49" s="10"/>
      <c r="AH49" s="10"/>
      <c r="AI49" s="10"/>
      <c r="AJ49" s="10"/>
      <c r="AK49" s="10"/>
    </row>
    <row r="50" spans="1:37" ht="21" customHeight="1">
      <c r="A50" s="10"/>
      <c r="B50" s="55" t="s">
        <v>537</v>
      </c>
      <c r="C50" s="78"/>
      <c r="D50" s="625">
        <v>1250</v>
      </c>
      <c r="E50" s="390" t="s">
        <v>312</v>
      </c>
      <c r="F50" s="235" t="s">
        <v>479</v>
      </c>
      <c r="G50" s="532">
        <v>457450</v>
      </c>
      <c r="H50" s="919">
        <v>0</v>
      </c>
      <c r="I50" s="937">
        <v>0</v>
      </c>
      <c r="J50" s="747">
        <f>G50+H50+I50</f>
        <v>457450</v>
      </c>
      <c r="K50" s="233" t="s">
        <v>84</v>
      </c>
      <c r="L50" s="505" t="s">
        <v>447</v>
      </c>
      <c r="O50" s="105"/>
      <c r="Q50" s="11">
        <v>7200</v>
      </c>
      <c r="R50" s="105"/>
      <c r="S50" s="105"/>
      <c r="T50" s="105"/>
      <c r="U50" s="124"/>
      <c r="V50" s="107"/>
      <c r="AG50" s="10"/>
      <c r="AH50" s="10"/>
      <c r="AI50" s="10"/>
      <c r="AJ50" s="10"/>
      <c r="AK50" s="10"/>
    </row>
    <row r="51" spans="1:37" ht="21" customHeight="1">
      <c r="A51" s="10"/>
      <c r="B51" s="135" t="s">
        <v>774</v>
      </c>
      <c r="C51" s="1081"/>
      <c r="D51" s="1082">
        <v>2</v>
      </c>
      <c r="E51" s="724" t="s">
        <v>619</v>
      </c>
      <c r="F51" s="1083" t="s">
        <v>479</v>
      </c>
      <c r="G51" s="917">
        <v>0</v>
      </c>
      <c r="H51" s="1084">
        <v>68000</v>
      </c>
      <c r="I51" s="23">
        <v>0</v>
      </c>
      <c r="J51" s="1051">
        <f>G51+H51+I51</f>
        <v>68000</v>
      </c>
      <c r="K51" s="491" t="s">
        <v>393</v>
      </c>
      <c r="L51" s="1055" t="s">
        <v>447</v>
      </c>
      <c r="O51" s="105"/>
      <c r="R51" s="105"/>
      <c r="S51" s="105"/>
      <c r="T51" s="105"/>
      <c r="U51" s="124"/>
      <c r="V51" s="107"/>
      <c r="AG51" s="10"/>
      <c r="AH51" s="10"/>
      <c r="AI51" s="10"/>
      <c r="AJ51" s="10"/>
      <c r="AK51" s="10"/>
    </row>
    <row r="52" spans="1:37" ht="21" customHeight="1">
      <c r="A52" s="10"/>
      <c r="B52" s="122" t="s">
        <v>647</v>
      </c>
      <c r="C52" s="29"/>
      <c r="D52" s="1246" t="s">
        <v>463</v>
      </c>
      <c r="E52" s="1247"/>
      <c r="F52" s="621" t="s">
        <v>300</v>
      </c>
      <c r="G52" s="919">
        <v>0</v>
      </c>
      <c r="H52" s="919">
        <v>0</v>
      </c>
      <c r="I52" s="919">
        <v>0</v>
      </c>
      <c r="J52" s="939">
        <f>G52+H52+I52</f>
        <v>0</v>
      </c>
      <c r="K52" s="233" t="s">
        <v>431</v>
      </c>
      <c r="L52" s="505" t="s">
        <v>485</v>
      </c>
      <c r="O52" s="105"/>
      <c r="Q52" s="11">
        <v>180000</v>
      </c>
      <c r="R52" s="105"/>
      <c r="S52" s="105"/>
      <c r="T52" s="105"/>
      <c r="U52" s="124"/>
      <c r="V52" s="107"/>
      <c r="AG52" s="10"/>
      <c r="AH52" s="10"/>
      <c r="AI52" s="10"/>
      <c r="AJ52" s="10"/>
      <c r="AK52" s="10"/>
    </row>
    <row r="53" spans="1:37" ht="21" customHeight="1">
      <c r="A53" s="10"/>
      <c r="B53" s="572" t="s">
        <v>582</v>
      </c>
      <c r="C53" s="29"/>
      <c r="D53" s="562"/>
      <c r="E53" s="563"/>
      <c r="F53" s="545"/>
      <c r="G53" s="418"/>
      <c r="H53" s="919"/>
      <c r="I53" s="919"/>
      <c r="J53" s="939"/>
      <c r="K53" s="233"/>
      <c r="L53" s="505"/>
      <c r="O53" s="105"/>
      <c r="R53" s="105"/>
      <c r="S53" s="105"/>
      <c r="T53" s="105"/>
      <c r="U53" s="124"/>
      <c r="V53" s="107"/>
      <c r="AG53" s="10"/>
      <c r="AH53" s="10"/>
      <c r="AI53" s="10"/>
      <c r="AJ53" s="10"/>
      <c r="AK53" s="10"/>
    </row>
    <row r="54" spans="1:37" ht="21" customHeight="1">
      <c r="A54" s="10"/>
      <c r="B54" s="368" t="s">
        <v>648</v>
      </c>
      <c r="C54" s="78"/>
      <c r="D54" s="308">
        <v>135</v>
      </c>
      <c r="E54" s="30" t="s">
        <v>312</v>
      </c>
      <c r="F54" s="623" t="s">
        <v>331</v>
      </c>
      <c r="G54" s="533">
        <v>27000</v>
      </c>
      <c r="H54" s="919">
        <v>0</v>
      </c>
      <c r="I54" s="919">
        <v>0</v>
      </c>
      <c r="J54" s="747">
        <f>G54+H54+I54</f>
        <v>27000</v>
      </c>
      <c r="K54" s="111" t="s">
        <v>88</v>
      </c>
      <c r="L54" s="505" t="s">
        <v>485</v>
      </c>
      <c r="O54" s="105"/>
      <c r="Q54" s="11">
        <v>13000</v>
      </c>
      <c r="R54" s="105"/>
      <c r="S54" s="105"/>
      <c r="T54" s="105"/>
      <c r="U54" s="124"/>
      <c r="V54" s="107"/>
      <c r="AG54" s="10"/>
      <c r="AH54" s="10"/>
      <c r="AI54" s="10"/>
      <c r="AJ54" s="10"/>
      <c r="AK54" s="10"/>
    </row>
    <row r="55" spans="1:37" ht="21" customHeight="1">
      <c r="A55" s="10"/>
      <c r="B55" s="584" t="s">
        <v>509</v>
      </c>
      <c r="C55" s="78"/>
      <c r="D55" s="55"/>
      <c r="E55" s="30"/>
      <c r="F55" s="54"/>
      <c r="G55" s="532"/>
      <c r="H55" s="919"/>
      <c r="I55" s="919"/>
      <c r="J55" s="747"/>
      <c r="K55" s="233"/>
      <c r="L55" s="505"/>
      <c r="O55" s="10"/>
      <c r="Q55" s="11">
        <v>250000</v>
      </c>
      <c r="R55" s="105"/>
      <c r="S55" s="105"/>
      <c r="T55" s="105"/>
      <c r="U55" s="124"/>
      <c r="V55" s="107"/>
      <c r="AG55" s="10"/>
      <c r="AH55" s="10"/>
      <c r="AI55" s="10"/>
      <c r="AJ55" s="10"/>
      <c r="AK55" s="10"/>
    </row>
    <row r="56" spans="1:37" ht="21" customHeight="1">
      <c r="A56" s="10"/>
      <c r="B56" s="122" t="s">
        <v>649</v>
      </c>
      <c r="C56" s="78"/>
      <c r="D56" s="308">
        <v>106</v>
      </c>
      <c r="E56" s="30" t="s">
        <v>312</v>
      </c>
      <c r="F56" s="623" t="s">
        <v>331</v>
      </c>
      <c r="G56" s="533">
        <v>16800</v>
      </c>
      <c r="H56" s="919">
        <v>0</v>
      </c>
      <c r="I56" s="919">
        <v>0</v>
      </c>
      <c r="J56" s="747">
        <f>G56+H56+I56</f>
        <v>16800</v>
      </c>
      <c r="K56" s="111" t="s">
        <v>87</v>
      </c>
      <c r="L56" s="505" t="s">
        <v>485</v>
      </c>
      <c r="O56" s="105"/>
      <c r="Q56" s="11">
        <f>SUM(Q50:Q55)</f>
        <v>450200</v>
      </c>
      <c r="R56" s="105"/>
      <c r="S56" s="105"/>
      <c r="T56" s="105"/>
      <c r="U56" s="124"/>
      <c r="V56" s="107"/>
      <c r="AG56" s="10"/>
      <c r="AH56" s="10"/>
      <c r="AI56" s="10"/>
      <c r="AJ56" s="10"/>
      <c r="AK56" s="10"/>
    </row>
    <row r="57" spans="1:37" ht="21" customHeight="1">
      <c r="A57" s="11"/>
      <c r="B57" s="122" t="s">
        <v>650</v>
      </c>
      <c r="C57" s="78"/>
      <c r="D57" s="308">
        <v>120</v>
      </c>
      <c r="E57" s="30" t="s">
        <v>312</v>
      </c>
      <c r="F57" s="235" t="s">
        <v>330</v>
      </c>
      <c r="G57" s="531">
        <v>105800</v>
      </c>
      <c r="H57" s="919">
        <v>0</v>
      </c>
      <c r="I57" s="919">
        <v>0</v>
      </c>
      <c r="J57" s="747">
        <f>G57+H57+I57</f>
        <v>105800</v>
      </c>
      <c r="K57" s="111" t="s">
        <v>84</v>
      </c>
      <c r="L57" s="505" t="s">
        <v>473</v>
      </c>
      <c r="O57" s="105"/>
      <c r="P57" s="105"/>
      <c r="Q57" s="105"/>
      <c r="R57" s="105"/>
      <c r="S57" s="105"/>
      <c r="T57" s="105"/>
      <c r="AG57" s="10"/>
      <c r="AH57" s="10"/>
      <c r="AI57" s="10"/>
      <c r="AJ57" s="10"/>
      <c r="AK57" s="10"/>
    </row>
    <row r="58" spans="1:37" ht="21" customHeight="1">
      <c r="A58" s="11"/>
      <c r="B58" s="368" t="s">
        <v>354</v>
      </c>
      <c r="C58" s="78"/>
      <c r="D58" s="308"/>
      <c r="E58" s="30"/>
      <c r="F58" s="54"/>
      <c r="G58" s="531"/>
      <c r="H58" s="919"/>
      <c r="I58" s="919"/>
      <c r="J58" s="747"/>
      <c r="K58" s="111"/>
      <c r="L58" s="505"/>
      <c r="AG58" s="10"/>
      <c r="AH58" s="10"/>
      <c r="AI58" s="10"/>
      <c r="AJ58" s="10"/>
      <c r="AK58" s="10"/>
    </row>
    <row r="59" spans="1:37" ht="21" customHeight="1">
      <c r="A59" s="11"/>
      <c r="B59" s="55" t="s">
        <v>651</v>
      </c>
      <c r="C59" s="78"/>
      <c r="D59" s="308">
        <v>4</v>
      </c>
      <c r="E59" s="30" t="s">
        <v>312</v>
      </c>
      <c r="F59" s="600" t="s">
        <v>484</v>
      </c>
      <c r="G59" s="919">
        <v>0</v>
      </c>
      <c r="H59" s="919">
        <v>0</v>
      </c>
      <c r="I59" s="919">
        <v>0</v>
      </c>
      <c r="J59" s="939">
        <f>G59+H59+I59</f>
        <v>0</v>
      </c>
      <c r="K59" s="233" t="s">
        <v>483</v>
      </c>
      <c r="L59" s="505" t="s">
        <v>530</v>
      </c>
      <c r="AG59" s="10"/>
      <c r="AH59" s="10"/>
      <c r="AI59" s="10"/>
      <c r="AJ59" s="10"/>
      <c r="AK59" s="10"/>
    </row>
    <row r="60" spans="1:37" ht="21" customHeight="1">
      <c r="A60" s="11"/>
      <c r="B60" s="368" t="s">
        <v>652</v>
      </c>
      <c r="C60" s="78"/>
      <c r="D60" s="765">
        <v>120</v>
      </c>
      <c r="E60" s="649" t="s">
        <v>312</v>
      </c>
      <c r="F60" s="234" t="s">
        <v>479</v>
      </c>
      <c r="G60" s="531">
        <v>27000</v>
      </c>
      <c r="H60" s="919">
        <v>0</v>
      </c>
      <c r="I60" s="919">
        <v>0</v>
      </c>
      <c r="J60" s="747">
        <f>G60+H60+I60</f>
        <v>27000</v>
      </c>
      <c r="K60" s="111" t="s">
        <v>85</v>
      </c>
      <c r="L60" s="505" t="s">
        <v>445</v>
      </c>
      <c r="AG60" s="10"/>
      <c r="AH60" s="10"/>
      <c r="AI60" s="10"/>
      <c r="AJ60" s="10"/>
      <c r="AK60" s="10"/>
    </row>
    <row r="61" spans="1:37" ht="21" customHeight="1">
      <c r="A61" s="11"/>
      <c r="B61" s="122" t="s">
        <v>653</v>
      </c>
      <c r="C61" s="78"/>
      <c r="D61" s="308">
        <v>90</v>
      </c>
      <c r="E61" s="30" t="s">
        <v>312</v>
      </c>
      <c r="F61" s="940" t="s">
        <v>762</v>
      </c>
      <c r="G61" s="531">
        <v>0</v>
      </c>
      <c r="H61" s="919">
        <v>0</v>
      </c>
      <c r="I61" s="919">
        <v>0</v>
      </c>
      <c r="J61" s="939">
        <f>G61+H61+I61</f>
        <v>0</v>
      </c>
      <c r="K61" s="111" t="s">
        <v>86</v>
      </c>
      <c r="L61" s="505" t="s">
        <v>445</v>
      </c>
      <c r="AG61" s="10"/>
      <c r="AH61" s="10"/>
      <c r="AI61" s="10"/>
      <c r="AJ61" s="10"/>
      <c r="AK61" s="10"/>
    </row>
    <row r="62" spans="1:37" ht="21" customHeight="1">
      <c r="A62" s="11"/>
      <c r="B62" s="122" t="s">
        <v>533</v>
      </c>
      <c r="C62" s="78"/>
      <c r="D62" s="308"/>
      <c r="E62" s="30"/>
      <c r="F62" s="54"/>
      <c r="G62" s="531"/>
      <c r="H62" s="919"/>
      <c r="I62" s="919"/>
      <c r="J62" s="939"/>
      <c r="K62" s="232"/>
      <c r="L62" s="505"/>
      <c r="AG62" s="10"/>
      <c r="AH62" s="10"/>
      <c r="AI62" s="10"/>
      <c r="AJ62" s="10"/>
      <c r="AK62" s="10"/>
    </row>
    <row r="63" spans="1:37" ht="21" customHeight="1">
      <c r="A63" s="11"/>
      <c r="B63" s="368" t="s">
        <v>654</v>
      </c>
      <c r="C63" s="493"/>
      <c r="D63" s="860">
        <v>98</v>
      </c>
      <c r="E63" s="30" t="s">
        <v>311</v>
      </c>
      <c r="F63" s="940" t="s">
        <v>763</v>
      </c>
      <c r="G63" s="531">
        <v>0</v>
      </c>
      <c r="H63" s="919">
        <v>0</v>
      </c>
      <c r="I63" s="919">
        <v>0</v>
      </c>
      <c r="J63" s="939">
        <f>G63+H63+I63</f>
        <v>0</v>
      </c>
      <c r="K63" s="626" t="s">
        <v>75</v>
      </c>
      <c r="L63" s="505" t="s">
        <v>445</v>
      </c>
      <c r="AG63" s="10"/>
      <c r="AH63" s="10"/>
      <c r="AI63" s="10"/>
      <c r="AJ63" s="10"/>
      <c r="AK63" s="10"/>
    </row>
    <row r="64" spans="1:37" ht="21" customHeight="1">
      <c r="A64" s="11"/>
      <c r="B64" s="368" t="s">
        <v>655</v>
      </c>
      <c r="C64" s="78"/>
      <c r="D64" s="308">
        <v>106</v>
      </c>
      <c r="E64" s="30" t="s">
        <v>312</v>
      </c>
      <c r="F64" s="599" t="s">
        <v>486</v>
      </c>
      <c r="G64" s="531">
        <v>0</v>
      </c>
      <c r="H64" s="919">
        <v>0</v>
      </c>
      <c r="I64" s="919">
        <v>0</v>
      </c>
      <c r="J64" s="939">
        <f>G64+H64+I64</f>
        <v>0</v>
      </c>
      <c r="K64" s="111" t="s">
        <v>68</v>
      </c>
      <c r="L64" s="505" t="s">
        <v>487</v>
      </c>
      <c r="N64" s="11">
        <v>25000</v>
      </c>
      <c r="O64" s="11">
        <v>35000</v>
      </c>
      <c r="P64" s="11">
        <v>35000</v>
      </c>
      <c r="Q64" s="11">
        <v>35000</v>
      </c>
      <c r="R64" s="11">
        <v>35000</v>
      </c>
      <c r="S64" s="107"/>
      <c r="U64" s="107"/>
      <c r="W64" s="107"/>
      <c r="X64" s="551"/>
      <c r="AG64" s="10"/>
      <c r="AH64" s="10"/>
      <c r="AI64" s="10"/>
      <c r="AJ64" s="10"/>
      <c r="AK64" s="10"/>
    </row>
    <row r="65" spans="1:37" ht="21" customHeight="1">
      <c r="A65" s="11"/>
      <c r="B65" s="1048" t="s">
        <v>809</v>
      </c>
      <c r="C65" s="1004"/>
      <c r="D65" s="1259" t="s">
        <v>661</v>
      </c>
      <c r="E65" s="1260"/>
      <c r="F65" s="1049" t="s">
        <v>764</v>
      </c>
      <c r="G65" s="879">
        <v>0</v>
      </c>
      <c r="H65" s="1050">
        <v>295000</v>
      </c>
      <c r="I65" s="917">
        <v>0</v>
      </c>
      <c r="J65" s="1051">
        <f>G65+H65+I65</f>
        <v>295000</v>
      </c>
      <c r="K65" s="491" t="s">
        <v>68</v>
      </c>
      <c r="L65" s="990" t="s">
        <v>487</v>
      </c>
      <c r="N65" s="11">
        <v>30000</v>
      </c>
      <c r="O65" s="11">
        <v>25000</v>
      </c>
      <c r="P65" s="11">
        <v>25000</v>
      </c>
      <c r="Q65" s="11">
        <v>25000</v>
      </c>
      <c r="R65" s="11">
        <v>25000</v>
      </c>
      <c r="AG65" s="10"/>
      <c r="AH65" s="10"/>
      <c r="AI65" s="10"/>
      <c r="AJ65" s="10"/>
      <c r="AK65" s="10"/>
    </row>
    <row r="66" spans="1:37" ht="21" customHeight="1">
      <c r="A66" s="11"/>
      <c r="B66" s="368" t="s">
        <v>662</v>
      </c>
      <c r="C66" s="78"/>
      <c r="D66" s="860">
        <v>50</v>
      </c>
      <c r="E66" s="30" t="s">
        <v>312</v>
      </c>
      <c r="F66" s="234" t="s">
        <v>330</v>
      </c>
      <c r="G66" s="531">
        <v>22200</v>
      </c>
      <c r="H66" s="919">
        <v>0</v>
      </c>
      <c r="I66" s="919">
        <v>0</v>
      </c>
      <c r="J66" s="747">
        <f>G66+H66+I66</f>
        <v>22200</v>
      </c>
      <c r="K66" s="111" t="s">
        <v>85</v>
      </c>
      <c r="L66" s="990" t="s">
        <v>472</v>
      </c>
      <c r="N66" s="803"/>
      <c r="Q66" s="107"/>
      <c r="AG66" s="10"/>
      <c r="AH66" s="10"/>
      <c r="AI66" s="10"/>
      <c r="AJ66" s="10"/>
      <c r="AK66" s="10"/>
    </row>
    <row r="67" spans="1:37" ht="21" customHeight="1">
      <c r="A67" s="11"/>
      <c r="B67" s="1052" t="s">
        <v>773</v>
      </c>
      <c r="C67" s="78"/>
      <c r="D67" s="1007">
        <v>106</v>
      </c>
      <c r="E67" s="1008" t="s">
        <v>312</v>
      </c>
      <c r="F67" s="1009" t="s">
        <v>330</v>
      </c>
      <c r="G67" s="1002">
        <v>0</v>
      </c>
      <c r="H67" s="1010">
        <v>24000</v>
      </c>
      <c r="I67" s="1001">
        <v>0</v>
      </c>
      <c r="J67" s="1005">
        <f>G67+H67+I67</f>
        <v>24000</v>
      </c>
      <c r="K67" s="1003" t="s">
        <v>86</v>
      </c>
      <c r="L67" s="1006" t="s">
        <v>472</v>
      </c>
      <c r="N67" s="11">
        <f>N64+N65</f>
        <v>55000</v>
      </c>
      <c r="O67" s="11">
        <f>O64+O65</f>
        <v>60000</v>
      </c>
      <c r="P67" s="11">
        <f>P64+P65</f>
        <v>60000</v>
      </c>
      <c r="Q67" s="11">
        <f>Q64+Q65</f>
        <v>60000</v>
      </c>
      <c r="R67" s="11">
        <f>R64+R65</f>
        <v>60000</v>
      </c>
      <c r="S67" s="803">
        <f>N67+O67+P67+Q67+R67</f>
        <v>295000</v>
      </c>
      <c r="AG67" s="10"/>
      <c r="AH67" s="10"/>
      <c r="AI67" s="10"/>
      <c r="AJ67" s="10"/>
      <c r="AK67" s="10"/>
    </row>
    <row r="68" spans="1:37" ht="21" customHeight="1">
      <c r="A68" s="11"/>
      <c r="B68" s="1026" t="s">
        <v>811</v>
      </c>
      <c r="C68" s="79"/>
      <c r="D68" s="1011">
        <v>98</v>
      </c>
      <c r="E68" s="1012" t="s">
        <v>311</v>
      </c>
      <c r="F68" s="1013"/>
      <c r="G68" s="1014"/>
      <c r="H68" s="1015"/>
      <c r="I68" s="1015"/>
      <c r="J68" s="1016"/>
      <c r="K68" s="1017"/>
      <c r="L68" s="1018"/>
      <c r="Q68" s="107"/>
      <c r="AG68" s="10"/>
      <c r="AH68" s="10"/>
      <c r="AI68" s="10"/>
      <c r="AJ68" s="10"/>
      <c r="AK68" s="10"/>
    </row>
    <row r="69" spans="1:37" ht="21" customHeight="1">
      <c r="A69" s="11"/>
      <c r="B69" s="1184" t="s">
        <v>41</v>
      </c>
      <c r="C69" s="1185"/>
      <c r="D69" s="1185"/>
      <c r="E69" s="1269"/>
      <c r="F69" s="529"/>
      <c r="G69" s="1086">
        <f>G49+G50+G51+G52+G54+G56+G57+G59+G60+G61+G63+G64+G65+G66+G67</f>
        <v>661250</v>
      </c>
      <c r="H69" s="1087">
        <f>H49+H50+H51+H52+H54+H55+H56+H57+H59+H60+H61+H63+H64+H65+H66+H67</f>
        <v>387000</v>
      </c>
      <c r="I69" s="1088">
        <f>I49+I50+I51+I52+I54+I56+I57+I58+I59+I60+I61+I62+I63+I64+I65+I66+I67</f>
        <v>0</v>
      </c>
      <c r="J69" s="1089">
        <f>J49+J50+J51+J52+J54+J55+J56+J57+J58+J59+J60+J61+J62+J63+J64+J65+J66+J67</f>
        <v>1048250</v>
      </c>
      <c r="K69" s="116"/>
      <c r="L69" s="116"/>
      <c r="O69" s="11">
        <v>35000</v>
      </c>
      <c r="P69" s="11">
        <v>25000</v>
      </c>
      <c r="Q69" s="107"/>
      <c r="AG69" s="10"/>
      <c r="AH69" s="10"/>
      <c r="AI69" s="10"/>
      <c r="AJ69" s="10"/>
      <c r="AK69" s="10"/>
    </row>
    <row r="70" spans="1:37" ht="24" customHeight="1">
      <c r="A70" s="11"/>
      <c r="O70" s="105">
        <f>SUM(O64:O69)</f>
        <v>155000</v>
      </c>
      <c r="P70" s="105">
        <f>SUM(P64:P69)</f>
        <v>145000</v>
      </c>
      <c r="Q70" s="105"/>
      <c r="R70" s="105"/>
      <c r="S70" s="105"/>
      <c r="T70" s="105"/>
      <c r="AG70" s="10"/>
      <c r="AH70" s="10"/>
      <c r="AI70" s="10"/>
      <c r="AJ70" s="10"/>
      <c r="AK70" s="10"/>
    </row>
    <row r="71" spans="1:11" ht="24" customHeight="1">
      <c r="A71" s="25"/>
      <c r="G71" s="943"/>
      <c r="H71" s="381"/>
      <c r="J71" s="992"/>
      <c r="K71" s="137"/>
    </row>
    <row r="72" spans="7:15" ht="20.25">
      <c r="G72" s="381"/>
      <c r="J72" s="992"/>
      <c r="O72" s="11">
        <f>N66+O70+P70</f>
        <v>300000</v>
      </c>
    </row>
    <row r="76" spans="9:11" ht="20.25">
      <c r="I76" s="1258"/>
      <c r="J76" s="1258"/>
      <c r="K76" s="1258"/>
    </row>
    <row r="88" spans="2:10" ht="20.25">
      <c r="B88" s="341" t="s">
        <v>22</v>
      </c>
      <c r="C88" s="289"/>
      <c r="D88" s="87">
        <v>50</v>
      </c>
      <c r="E88" s="87">
        <v>75</v>
      </c>
      <c r="F88" s="87">
        <v>85</v>
      </c>
      <c r="G88" s="41">
        <v>90</v>
      </c>
      <c r="H88" s="41">
        <v>95</v>
      </c>
      <c r="I88" s="41">
        <v>95</v>
      </c>
      <c r="J88" s="42"/>
    </row>
    <row r="89" spans="2:10" ht="20.25">
      <c r="B89" s="283" t="s">
        <v>21</v>
      </c>
      <c r="C89" s="287"/>
      <c r="D89" s="88" t="s">
        <v>23</v>
      </c>
      <c r="E89" s="88"/>
      <c r="F89" s="88"/>
      <c r="G89" s="49"/>
      <c r="H89" s="49"/>
      <c r="I89" s="49"/>
      <c r="J89" s="42"/>
    </row>
    <row r="90" spans="2:10" ht="20.25">
      <c r="B90" s="342" t="s">
        <v>24</v>
      </c>
      <c r="C90" s="288"/>
      <c r="D90" s="88">
        <v>75</v>
      </c>
      <c r="E90" s="88">
        <v>85</v>
      </c>
      <c r="F90" s="88">
        <v>90</v>
      </c>
      <c r="G90" s="49">
        <v>95</v>
      </c>
      <c r="H90" s="49">
        <v>95</v>
      </c>
      <c r="I90" s="49">
        <v>95</v>
      </c>
      <c r="J90" s="42"/>
    </row>
    <row r="91" spans="2:10" ht="20.25">
      <c r="B91" s="342" t="s">
        <v>25</v>
      </c>
      <c r="C91" s="288"/>
      <c r="D91" s="88"/>
      <c r="E91" s="88"/>
      <c r="F91" s="88"/>
      <c r="G91" s="49"/>
      <c r="H91" s="49"/>
      <c r="I91" s="49"/>
      <c r="J91" s="42"/>
    </row>
    <row r="92" spans="2:10" ht="20.25">
      <c r="B92" s="342" t="s">
        <v>8</v>
      </c>
      <c r="C92" s="288"/>
      <c r="D92" s="88">
        <v>80</v>
      </c>
      <c r="E92" s="88">
        <v>85</v>
      </c>
      <c r="F92" s="88">
        <v>90</v>
      </c>
      <c r="G92" s="49">
        <v>95</v>
      </c>
      <c r="H92" s="49">
        <v>95</v>
      </c>
      <c r="I92" s="49">
        <v>95</v>
      </c>
      <c r="J92" s="42"/>
    </row>
    <row r="93" spans="2:10" ht="20.25">
      <c r="B93" s="1218" t="s">
        <v>26</v>
      </c>
      <c r="C93" s="1270"/>
      <c r="D93" s="88"/>
      <c r="E93" s="90"/>
      <c r="F93" s="90"/>
      <c r="G93" s="91"/>
      <c r="H93" s="91"/>
      <c r="I93" s="91"/>
      <c r="J93" s="744"/>
    </row>
    <row r="94" spans="2:10" ht="20.25">
      <c r="B94" s="1271" t="s">
        <v>27</v>
      </c>
      <c r="C94" s="1272"/>
      <c r="D94" s="88">
        <v>80</v>
      </c>
      <c r="E94" s="49">
        <v>85</v>
      </c>
      <c r="F94" s="92">
        <v>90</v>
      </c>
      <c r="G94" s="49">
        <v>95</v>
      </c>
      <c r="H94" s="49">
        <v>95</v>
      </c>
      <c r="I94" s="49">
        <v>95</v>
      </c>
      <c r="J94" s="42"/>
    </row>
    <row r="95" spans="2:10" ht="20.25">
      <c r="B95" s="1265" t="s">
        <v>28</v>
      </c>
      <c r="C95" s="1266"/>
      <c r="D95" s="93"/>
      <c r="E95" s="94"/>
      <c r="F95" s="94"/>
      <c r="G95" s="94"/>
      <c r="H95" s="95"/>
      <c r="I95" s="95"/>
      <c r="J95" s="745"/>
    </row>
  </sheetData>
  <sheetProtection/>
  <mergeCells count="17">
    <mergeCell ref="B95:C95"/>
    <mergeCell ref="B46:C47"/>
    <mergeCell ref="D6:F6"/>
    <mergeCell ref="B6:B7"/>
    <mergeCell ref="B23:B24"/>
    <mergeCell ref="D46:E46"/>
    <mergeCell ref="D47:E47"/>
    <mergeCell ref="D52:E52"/>
    <mergeCell ref="B69:E69"/>
    <mergeCell ref="B93:C93"/>
    <mergeCell ref="B94:C94"/>
    <mergeCell ref="I76:K76"/>
    <mergeCell ref="D65:E65"/>
    <mergeCell ref="G6:I6"/>
    <mergeCell ref="D23:F23"/>
    <mergeCell ref="G23:I23"/>
    <mergeCell ref="G46:J46"/>
  </mergeCells>
  <printOptions horizontalCentered="1"/>
  <pageMargins left="0.1968503937007874" right="0" top="0.5905511811023623" bottom="0.5118110236220472" header="0.5118110236220472" footer="0.35433070866141736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99"/>
  <sheetViews>
    <sheetView zoomScale="130" zoomScaleNormal="130" zoomScalePageLayoutView="0" workbookViewId="0" topLeftCell="A64">
      <selection activeCell="B15" sqref="B15"/>
    </sheetView>
  </sheetViews>
  <sheetFormatPr defaultColWidth="9.140625" defaultRowHeight="12.75"/>
  <cols>
    <col min="1" max="1" width="5.7109375" style="76" customWidth="1"/>
    <col min="2" max="2" width="43.8515625" style="10" customWidth="1"/>
    <col min="3" max="3" width="11.421875" style="10" customWidth="1"/>
    <col min="4" max="4" width="7.421875" style="10" customWidth="1"/>
    <col min="5" max="5" width="5.8515625" style="10" customWidth="1"/>
    <col min="6" max="6" width="9.28125" style="10" customWidth="1"/>
    <col min="7" max="7" width="10.28125" style="10" customWidth="1"/>
    <col min="8" max="10" width="7.8515625" style="10" customWidth="1"/>
    <col min="11" max="11" width="10.140625" style="10" customWidth="1"/>
    <col min="12" max="13" width="11.00390625" style="10" customWidth="1"/>
    <col min="14" max="14" width="10.28125" style="10" customWidth="1"/>
    <col min="15" max="15" width="10.28125" style="11" bestFit="1" customWidth="1"/>
    <col min="16" max="16" width="11.8515625" style="11" customWidth="1"/>
    <col min="17" max="17" width="14.28125" style="11" bestFit="1" customWidth="1"/>
    <col min="18" max="30" width="9.140625" style="11" customWidth="1"/>
    <col min="31" max="16384" width="9.140625" style="10" customWidth="1"/>
  </cols>
  <sheetData>
    <row r="1" spans="2:14" ht="23.25">
      <c r="B1" s="102" t="s">
        <v>98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76"/>
    </row>
    <row r="2" spans="1:14" ht="20.25">
      <c r="A2" s="76">
        <v>1</v>
      </c>
      <c r="B2" s="96" t="s">
        <v>63</v>
      </c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</row>
    <row r="3" spans="2:14" ht="20.25">
      <c r="B3" s="100" t="s">
        <v>62</v>
      </c>
      <c r="C3" s="96"/>
      <c r="D3" s="96"/>
      <c r="E3" s="96"/>
      <c r="F3" s="96"/>
      <c r="G3" s="96"/>
      <c r="H3" s="97"/>
      <c r="I3" s="97"/>
      <c r="J3" s="97"/>
      <c r="K3" s="97"/>
      <c r="L3" s="97"/>
      <c r="M3" s="97"/>
      <c r="N3" s="97"/>
    </row>
    <row r="4" spans="1:5" ht="20.25">
      <c r="A4" s="76">
        <v>2</v>
      </c>
      <c r="B4" s="14" t="s">
        <v>99</v>
      </c>
      <c r="E4" s="35"/>
    </row>
    <row r="5" spans="1:2" ht="20.25">
      <c r="A5" s="76">
        <v>3</v>
      </c>
      <c r="B5" s="13" t="s">
        <v>104</v>
      </c>
    </row>
    <row r="6" spans="2:13" ht="20.25">
      <c r="B6" s="13"/>
      <c r="C6" s="36"/>
      <c r="D6" s="36"/>
      <c r="E6" s="36"/>
      <c r="F6" s="36"/>
      <c r="G6" s="36"/>
      <c r="H6" s="37"/>
      <c r="I6" s="37"/>
      <c r="J6" s="37"/>
      <c r="K6" s="37"/>
      <c r="L6" s="11"/>
      <c r="M6" s="11"/>
    </row>
    <row r="7" spans="2:14" ht="20.25">
      <c r="B7" s="1173" t="s">
        <v>210</v>
      </c>
      <c r="C7" s="1238"/>
      <c r="D7" s="1243" t="s">
        <v>3</v>
      </c>
      <c r="E7" s="1244"/>
      <c r="F7" s="1244"/>
      <c r="G7" s="1261" t="s">
        <v>11</v>
      </c>
      <c r="H7" s="1262"/>
      <c r="I7" s="1263"/>
      <c r="J7" s="19"/>
      <c r="K7" s="98"/>
      <c r="L7" s="86"/>
      <c r="M7" s="86"/>
      <c r="N7" s="86"/>
    </row>
    <row r="8" spans="2:13" ht="20.25">
      <c r="B8" s="1239"/>
      <c r="C8" s="1240"/>
      <c r="D8" s="27">
        <v>2552</v>
      </c>
      <c r="E8" s="27">
        <v>2553</v>
      </c>
      <c r="F8" s="27">
        <v>2554</v>
      </c>
      <c r="G8" s="40">
        <v>2555</v>
      </c>
      <c r="H8" s="40">
        <v>2556</v>
      </c>
      <c r="I8" s="40">
        <v>2557</v>
      </c>
      <c r="K8" s="28"/>
      <c r="L8" s="86"/>
      <c r="M8" s="86"/>
    </row>
    <row r="9" spans="2:13" ht="20.25">
      <c r="B9" s="188" t="s">
        <v>159</v>
      </c>
      <c r="C9" s="346"/>
      <c r="D9" s="355"/>
      <c r="E9" s="355"/>
      <c r="F9" s="355"/>
      <c r="G9" s="309"/>
      <c r="H9" s="309"/>
      <c r="I9" s="309"/>
      <c r="K9" s="28"/>
      <c r="L9" s="86"/>
      <c r="M9" s="86"/>
    </row>
    <row r="10" spans="2:13" ht="20.25">
      <c r="B10" s="144" t="s">
        <v>262</v>
      </c>
      <c r="C10" s="348"/>
      <c r="D10" s="311"/>
      <c r="E10" s="311"/>
      <c r="F10" s="311"/>
      <c r="G10" s="312"/>
      <c r="H10" s="312"/>
      <c r="I10" s="312"/>
      <c r="K10" s="28"/>
      <c r="L10" s="86"/>
      <c r="M10" s="86"/>
    </row>
    <row r="11" spans="2:13" ht="20.25">
      <c r="B11" s="145" t="s">
        <v>260</v>
      </c>
      <c r="C11" s="348"/>
      <c r="D11" s="311"/>
      <c r="E11" s="311"/>
      <c r="F11" s="311"/>
      <c r="G11" s="312"/>
      <c r="H11" s="312"/>
      <c r="I11" s="312"/>
      <c r="K11" s="28"/>
      <c r="L11" s="86"/>
      <c r="M11" s="86"/>
    </row>
    <row r="12" spans="2:13" ht="20.25">
      <c r="B12" s="145" t="s">
        <v>355</v>
      </c>
      <c r="C12" s="348"/>
      <c r="D12" s="311"/>
      <c r="E12" s="311"/>
      <c r="F12" s="311"/>
      <c r="G12" s="312"/>
      <c r="H12" s="312"/>
      <c r="I12" s="312"/>
      <c r="K12" s="28"/>
      <c r="L12" s="86"/>
      <c r="M12" s="86"/>
    </row>
    <row r="13" spans="2:13" ht="20.25">
      <c r="B13" s="144" t="s">
        <v>356</v>
      </c>
      <c r="C13" s="348"/>
      <c r="D13" s="311"/>
      <c r="E13" s="311"/>
      <c r="F13" s="311"/>
      <c r="G13" s="312"/>
      <c r="H13" s="312"/>
      <c r="I13" s="312"/>
      <c r="K13" s="28"/>
      <c r="L13" s="86"/>
      <c r="M13" s="86"/>
    </row>
    <row r="14" spans="2:13" ht="20.25">
      <c r="B14" s="349" t="s">
        <v>261</v>
      </c>
      <c r="C14" s="350"/>
      <c r="D14" s="352"/>
      <c r="E14" s="352"/>
      <c r="F14" s="352"/>
      <c r="G14" s="75"/>
      <c r="H14" s="75"/>
      <c r="I14" s="75"/>
      <c r="K14" s="28"/>
      <c r="L14" s="86"/>
      <c r="M14" s="86"/>
    </row>
    <row r="15" spans="2:13" ht="20.25">
      <c r="B15" s="146" t="s">
        <v>161</v>
      </c>
      <c r="C15" s="149"/>
      <c r="D15" s="311"/>
      <c r="E15" s="311"/>
      <c r="F15" s="311"/>
      <c r="G15" s="312"/>
      <c r="H15" s="312"/>
      <c r="I15" s="312"/>
      <c r="K15" s="28"/>
      <c r="L15" s="86"/>
      <c r="M15" s="86"/>
    </row>
    <row r="16" spans="2:13" ht="20.25">
      <c r="B16" s="148" t="s">
        <v>347</v>
      </c>
      <c r="C16" s="149"/>
      <c r="D16" s="311"/>
      <c r="E16" s="311"/>
      <c r="F16" s="311"/>
      <c r="G16" s="312"/>
      <c r="H16" s="312"/>
      <c r="I16" s="312"/>
      <c r="K16" s="28"/>
      <c r="L16" s="86"/>
      <c r="M16" s="86"/>
    </row>
    <row r="17" spans="2:13" ht="20.25">
      <c r="B17" s="148" t="s">
        <v>349</v>
      </c>
      <c r="C17" s="149"/>
      <c r="D17" s="311"/>
      <c r="E17" s="311"/>
      <c r="F17" s="311"/>
      <c r="G17" s="312"/>
      <c r="H17" s="312"/>
      <c r="I17" s="312"/>
      <c r="K17" s="28"/>
      <c r="L17" s="86"/>
      <c r="M17" s="86"/>
    </row>
    <row r="18" spans="2:13" ht="20.25">
      <c r="B18" s="353" t="s">
        <v>348</v>
      </c>
      <c r="C18" s="354"/>
      <c r="D18" s="352"/>
      <c r="E18" s="352"/>
      <c r="F18" s="352"/>
      <c r="G18" s="75"/>
      <c r="H18" s="75"/>
      <c r="I18" s="75"/>
      <c r="K18" s="28"/>
      <c r="L18" s="86"/>
      <c r="M18" s="86"/>
    </row>
    <row r="19" spans="2:13" ht="20.25">
      <c r="B19" s="20"/>
      <c r="C19" s="20"/>
      <c r="D19" s="25"/>
      <c r="E19" s="25"/>
      <c r="F19" s="25"/>
      <c r="G19" s="25"/>
      <c r="H19" s="25"/>
      <c r="I19" s="565"/>
      <c r="J19" s="25"/>
      <c r="K19" s="28"/>
      <c r="L19" s="86"/>
      <c r="M19" s="86"/>
    </row>
    <row r="20" spans="2:13" ht="20.25">
      <c r="B20" s="20"/>
      <c r="C20" s="20"/>
      <c r="D20" s="565"/>
      <c r="E20" s="565"/>
      <c r="F20" s="565"/>
      <c r="G20" s="565"/>
      <c r="H20" s="565"/>
      <c r="I20" s="565"/>
      <c r="J20" s="565"/>
      <c r="K20" s="28"/>
      <c r="L20" s="86"/>
      <c r="M20" s="86"/>
    </row>
    <row r="21" spans="2:13" ht="20.25">
      <c r="B21" s="1173" t="s">
        <v>210</v>
      </c>
      <c r="C21" s="1238"/>
      <c r="D21" s="1243" t="s">
        <v>3</v>
      </c>
      <c r="E21" s="1244"/>
      <c r="F21" s="1244"/>
      <c r="G21" s="1261" t="s">
        <v>11</v>
      </c>
      <c r="H21" s="1262"/>
      <c r="I21" s="1263"/>
      <c r="J21" s="19"/>
      <c r="K21" s="28"/>
      <c r="L21" s="86"/>
      <c r="M21" s="86"/>
    </row>
    <row r="22" spans="2:13" ht="20.25">
      <c r="B22" s="1239"/>
      <c r="C22" s="1240"/>
      <c r="D22" s="27">
        <v>2552</v>
      </c>
      <c r="E22" s="27">
        <v>2553</v>
      </c>
      <c r="F22" s="27">
        <v>2554</v>
      </c>
      <c r="G22" s="40">
        <v>2555</v>
      </c>
      <c r="H22" s="40">
        <v>2556</v>
      </c>
      <c r="I22" s="40">
        <v>2557</v>
      </c>
      <c r="K22" s="28"/>
      <c r="L22" s="86"/>
      <c r="M22" s="86"/>
    </row>
    <row r="23" spans="2:13" ht="23.25" customHeight="1">
      <c r="B23" s="146" t="s">
        <v>107</v>
      </c>
      <c r="C23" s="149"/>
      <c r="D23" s="355"/>
      <c r="E23" s="355"/>
      <c r="F23" s="355"/>
      <c r="G23" s="309"/>
      <c r="H23" s="309"/>
      <c r="I23" s="309"/>
      <c r="K23" s="28"/>
      <c r="L23" s="86"/>
      <c r="M23" s="86"/>
    </row>
    <row r="24" spans="2:13" ht="23.25" customHeight="1">
      <c r="B24" s="264" t="s">
        <v>263</v>
      </c>
      <c r="C24" s="250"/>
      <c r="D24" s="374" t="s">
        <v>45</v>
      </c>
      <c r="E24" s="374" t="s">
        <v>44</v>
      </c>
      <c r="F24" s="374" t="s">
        <v>43</v>
      </c>
      <c r="G24" s="370">
        <v>100</v>
      </c>
      <c r="H24" s="370">
        <v>100</v>
      </c>
      <c r="I24" s="370">
        <v>100</v>
      </c>
      <c r="K24" s="28"/>
      <c r="L24" s="86"/>
      <c r="M24" s="86"/>
    </row>
    <row r="25" spans="2:13" ht="23.25" customHeight="1">
      <c r="B25" s="266" t="s">
        <v>264</v>
      </c>
      <c r="C25" s="260"/>
      <c r="D25" s="371"/>
      <c r="E25" s="371"/>
      <c r="F25" s="371"/>
      <c r="G25" s="372"/>
      <c r="H25" s="372"/>
      <c r="I25" s="372"/>
      <c r="K25" s="28"/>
      <c r="L25" s="86"/>
      <c r="M25" s="86"/>
    </row>
    <row r="26" spans="2:13" ht="23.25" customHeight="1">
      <c r="B26" s="376" t="s">
        <v>357</v>
      </c>
      <c r="C26" s="250"/>
      <c r="D26" s="373" t="s">
        <v>42</v>
      </c>
      <c r="E26" s="373" t="s">
        <v>42</v>
      </c>
      <c r="F26" s="373" t="s">
        <v>42</v>
      </c>
      <c r="G26" s="370">
        <v>70</v>
      </c>
      <c r="H26" s="370">
        <v>80</v>
      </c>
      <c r="I26" s="370">
        <v>90</v>
      </c>
      <c r="K26" s="28"/>
      <c r="L26" s="86"/>
      <c r="M26" s="86"/>
    </row>
    <row r="27" spans="2:13" ht="23.25" customHeight="1">
      <c r="B27" s="266" t="s">
        <v>358</v>
      </c>
      <c r="C27" s="260"/>
      <c r="D27" s="371"/>
      <c r="E27" s="371"/>
      <c r="F27" s="371"/>
      <c r="G27" s="372"/>
      <c r="H27" s="372"/>
      <c r="I27" s="372"/>
      <c r="K27" s="28"/>
      <c r="L27" s="86"/>
      <c r="M27" s="86"/>
    </row>
    <row r="28" spans="2:13" ht="23.25" customHeight="1">
      <c r="B28" s="265" t="s">
        <v>265</v>
      </c>
      <c r="C28" s="250"/>
      <c r="D28" s="373">
        <v>33</v>
      </c>
      <c r="E28" s="373">
        <v>33</v>
      </c>
      <c r="F28" s="373">
        <v>33</v>
      </c>
      <c r="G28" s="373">
        <v>30</v>
      </c>
      <c r="H28" s="373">
        <v>6</v>
      </c>
      <c r="I28" s="370">
        <v>0</v>
      </c>
      <c r="K28" s="28"/>
      <c r="L28" s="86"/>
      <c r="M28" s="86"/>
    </row>
    <row r="29" spans="2:14" ht="23.25" customHeight="1">
      <c r="B29" s="266" t="s">
        <v>266</v>
      </c>
      <c r="C29" s="260"/>
      <c r="D29" s="371"/>
      <c r="E29" s="371"/>
      <c r="F29" s="371"/>
      <c r="G29" s="372"/>
      <c r="H29" s="372"/>
      <c r="I29" s="372"/>
      <c r="K29" s="28"/>
      <c r="L29" s="86"/>
      <c r="M29" s="86"/>
      <c r="N29" s="11"/>
    </row>
    <row r="30" spans="2:15" ht="23.25" customHeight="1">
      <c r="B30" s="366" t="s">
        <v>163</v>
      </c>
      <c r="C30" s="250"/>
      <c r="D30" s="373"/>
      <c r="E30" s="373"/>
      <c r="F30" s="373"/>
      <c r="G30" s="370"/>
      <c r="H30" s="370"/>
      <c r="I30" s="370"/>
      <c r="K30" s="28"/>
      <c r="L30" s="86"/>
      <c r="M30" s="86"/>
      <c r="N30" s="11"/>
      <c r="O30" s="375"/>
    </row>
    <row r="31" spans="2:13" ht="23.25" customHeight="1">
      <c r="B31" s="807" t="s">
        <v>267</v>
      </c>
      <c r="C31" s="350"/>
      <c r="D31" s="352"/>
      <c r="E31" s="352"/>
      <c r="F31" s="352"/>
      <c r="G31" s="75"/>
      <c r="H31" s="75"/>
      <c r="I31" s="75"/>
      <c r="K31" s="28"/>
      <c r="L31" s="86"/>
      <c r="M31" s="86"/>
    </row>
    <row r="32" spans="2:13" ht="23.25" customHeight="1">
      <c r="B32" s="146" t="s">
        <v>107</v>
      </c>
      <c r="C32" s="348"/>
      <c r="D32" s="311"/>
      <c r="E32" s="311"/>
      <c r="F32" s="311"/>
      <c r="G32" s="312"/>
      <c r="H32" s="312"/>
      <c r="I32" s="312"/>
      <c r="K32" s="28"/>
      <c r="L32" s="86"/>
      <c r="M32" s="86"/>
    </row>
    <row r="33" spans="2:13" ht="23.25" customHeight="1">
      <c r="B33" s="265" t="s">
        <v>332</v>
      </c>
      <c r="C33" s="250"/>
      <c r="D33" s="373" t="s">
        <v>42</v>
      </c>
      <c r="E33" s="373" t="s">
        <v>42</v>
      </c>
      <c r="F33" s="373" t="s">
        <v>42</v>
      </c>
      <c r="G33" s="834">
        <v>100</v>
      </c>
      <c r="H33" s="834">
        <v>100</v>
      </c>
      <c r="I33" s="834">
        <v>100</v>
      </c>
      <c r="K33" s="28"/>
      <c r="L33" s="86"/>
      <c r="M33" s="86"/>
    </row>
    <row r="34" spans="2:13" ht="23.25" customHeight="1">
      <c r="B34" s="266" t="s">
        <v>333</v>
      </c>
      <c r="C34" s="260"/>
      <c r="D34" s="371"/>
      <c r="E34" s="371"/>
      <c r="F34" s="371"/>
      <c r="G34" s="372" t="s">
        <v>645</v>
      </c>
      <c r="H34" s="372" t="s">
        <v>645</v>
      </c>
      <c r="I34" s="372" t="s">
        <v>645</v>
      </c>
      <c r="K34" s="28"/>
      <c r="L34" s="86"/>
      <c r="M34" s="86"/>
    </row>
    <row r="35" spans="2:13" ht="23.25" customHeight="1">
      <c r="B35" s="366" t="s">
        <v>216</v>
      </c>
      <c r="C35" s="250"/>
      <c r="D35" s="373"/>
      <c r="E35" s="373"/>
      <c r="F35" s="373"/>
      <c r="G35" s="370"/>
      <c r="H35" s="370"/>
      <c r="I35" s="370"/>
      <c r="K35" s="28"/>
      <c r="L35" s="86"/>
      <c r="M35" s="86"/>
    </row>
    <row r="36" spans="2:13" ht="23.25" customHeight="1">
      <c r="B36" s="347" t="s">
        <v>335</v>
      </c>
      <c r="C36" s="348"/>
      <c r="D36" s="311"/>
      <c r="E36" s="311"/>
      <c r="F36" s="311"/>
      <c r="G36" s="312"/>
      <c r="H36" s="312"/>
      <c r="I36" s="312"/>
      <c r="K36" s="28"/>
      <c r="L36" s="86"/>
      <c r="M36" s="86"/>
    </row>
    <row r="37" spans="2:13" ht="23.25" customHeight="1">
      <c r="B37" s="349" t="s">
        <v>336</v>
      </c>
      <c r="C37" s="350"/>
      <c r="D37" s="352"/>
      <c r="E37" s="352"/>
      <c r="F37" s="352"/>
      <c r="G37" s="75"/>
      <c r="H37" s="75"/>
      <c r="I37" s="75"/>
      <c r="K37" s="28"/>
      <c r="L37" s="86"/>
      <c r="M37" s="86"/>
    </row>
    <row r="38" spans="2:13" ht="23.25" customHeight="1">
      <c r="B38" s="146" t="s">
        <v>107</v>
      </c>
      <c r="C38" s="348"/>
      <c r="D38" s="311"/>
      <c r="E38" s="311"/>
      <c r="F38" s="311"/>
      <c r="G38" s="312"/>
      <c r="H38" s="312"/>
      <c r="I38" s="312"/>
      <c r="K38" s="28"/>
      <c r="L38" s="86"/>
      <c r="M38" s="86"/>
    </row>
    <row r="39" spans="2:13" ht="23.25" customHeight="1">
      <c r="B39" s="265" t="s">
        <v>337</v>
      </c>
      <c r="C39" s="250"/>
      <c r="D39" s="373">
        <v>100</v>
      </c>
      <c r="E39" s="373">
        <v>100</v>
      </c>
      <c r="F39" s="373">
        <v>100</v>
      </c>
      <c r="G39" s="370">
        <v>100</v>
      </c>
      <c r="H39" s="370">
        <v>100</v>
      </c>
      <c r="I39" s="370">
        <v>100</v>
      </c>
      <c r="K39" s="28"/>
      <c r="L39" s="86"/>
      <c r="M39" s="86"/>
    </row>
    <row r="40" spans="2:13" ht="23.25" customHeight="1">
      <c r="B40" s="347" t="s">
        <v>334</v>
      </c>
      <c r="C40" s="348"/>
      <c r="D40" s="564"/>
      <c r="E40" s="564"/>
      <c r="F40" s="564"/>
      <c r="G40" s="312"/>
      <c r="H40" s="312"/>
      <c r="I40" s="312"/>
      <c r="J40" s="11"/>
      <c r="K40" s="28"/>
      <c r="L40" s="86"/>
      <c r="M40" s="86"/>
    </row>
    <row r="41" spans="1:13" ht="23.25" customHeight="1">
      <c r="A41" s="602"/>
      <c r="B41" s="603"/>
      <c r="C41" s="603"/>
      <c r="D41" s="559"/>
      <c r="E41" s="559"/>
      <c r="F41" s="559"/>
      <c r="G41" s="559"/>
      <c r="H41" s="559"/>
      <c r="I41" s="656"/>
      <c r="J41" s="565"/>
      <c r="K41" s="28"/>
      <c r="L41" s="86"/>
      <c r="M41" s="86"/>
    </row>
    <row r="42" spans="2:13" ht="23.25" customHeight="1">
      <c r="B42" s="1173" t="s">
        <v>210</v>
      </c>
      <c r="C42" s="1238"/>
      <c r="D42" s="1243" t="s">
        <v>3</v>
      </c>
      <c r="E42" s="1244"/>
      <c r="F42" s="1245"/>
      <c r="G42" s="1261" t="s">
        <v>11</v>
      </c>
      <c r="H42" s="1262"/>
      <c r="I42" s="1263"/>
      <c r="J42" s="11"/>
      <c r="K42" s="28"/>
      <c r="L42" s="86"/>
      <c r="M42" s="86"/>
    </row>
    <row r="43" spans="2:13" ht="23.25" customHeight="1">
      <c r="B43" s="1239"/>
      <c r="C43" s="1240"/>
      <c r="D43" s="27">
        <v>2552</v>
      </c>
      <c r="E43" s="27">
        <v>2553</v>
      </c>
      <c r="F43" s="27">
        <v>2554</v>
      </c>
      <c r="G43" s="17">
        <v>2555</v>
      </c>
      <c r="H43" s="17">
        <v>2556</v>
      </c>
      <c r="I43" s="17">
        <v>2557</v>
      </c>
      <c r="K43" s="28"/>
      <c r="L43" s="86"/>
      <c r="M43" s="86"/>
    </row>
    <row r="44" spans="2:13" ht="20.25">
      <c r="B44" s="366" t="s">
        <v>160</v>
      </c>
      <c r="C44" s="250"/>
      <c r="D44" s="373"/>
      <c r="E44" s="373"/>
      <c r="F44" s="373"/>
      <c r="G44" s="370"/>
      <c r="H44" s="370"/>
      <c r="I44" s="370"/>
      <c r="K44" s="28"/>
      <c r="L44" s="86"/>
      <c r="M44" s="86"/>
    </row>
    <row r="45" spans="2:13" ht="20.25">
      <c r="B45" s="347" t="s">
        <v>338</v>
      </c>
      <c r="C45" s="348"/>
      <c r="D45" s="311"/>
      <c r="E45" s="311"/>
      <c r="F45" s="311"/>
      <c r="G45" s="312"/>
      <c r="H45" s="312"/>
      <c r="I45" s="312"/>
      <c r="K45" s="28"/>
      <c r="L45" s="86"/>
      <c r="M45" s="86"/>
    </row>
    <row r="46" spans="2:13" ht="20.25">
      <c r="B46" s="349" t="s">
        <v>339</v>
      </c>
      <c r="C46" s="350"/>
      <c r="D46" s="352"/>
      <c r="E46" s="352"/>
      <c r="F46" s="352"/>
      <c r="G46" s="75"/>
      <c r="H46" s="75"/>
      <c r="I46" s="75"/>
      <c r="K46" s="28"/>
      <c r="L46" s="86"/>
      <c r="M46" s="86"/>
    </row>
    <row r="47" spans="2:13" ht="20.25">
      <c r="B47" s="188" t="s">
        <v>225</v>
      </c>
      <c r="C47" s="346"/>
      <c r="D47" s="355"/>
      <c r="E47" s="355"/>
      <c r="F47" s="355"/>
      <c r="G47" s="309"/>
      <c r="H47" s="309"/>
      <c r="I47" s="309"/>
      <c r="K47" s="28"/>
      <c r="L47" s="86"/>
      <c r="M47" s="86"/>
    </row>
    <row r="48" spans="2:13" ht="20.25">
      <c r="B48" s="347" t="s">
        <v>340</v>
      </c>
      <c r="C48" s="348"/>
      <c r="D48" s="312"/>
      <c r="E48" s="311"/>
      <c r="F48" s="311"/>
      <c r="G48" s="312"/>
      <c r="H48" s="312"/>
      <c r="I48" s="312"/>
      <c r="K48" s="28"/>
      <c r="L48" s="86"/>
      <c r="M48" s="86"/>
    </row>
    <row r="49" spans="2:13" ht="20.25">
      <c r="B49" s="349" t="s">
        <v>341</v>
      </c>
      <c r="C49" s="350"/>
      <c r="D49" s="352"/>
      <c r="E49" s="352"/>
      <c r="F49" s="352"/>
      <c r="G49" s="75"/>
      <c r="H49" s="75"/>
      <c r="I49" s="75"/>
      <c r="K49" s="28"/>
      <c r="L49" s="86"/>
      <c r="M49" s="86"/>
    </row>
    <row r="50" spans="2:13" ht="20.25">
      <c r="B50" s="188" t="s">
        <v>107</v>
      </c>
      <c r="C50" s="827"/>
      <c r="D50" s="826"/>
      <c r="E50" s="826"/>
      <c r="F50" s="826"/>
      <c r="G50" s="309"/>
      <c r="H50" s="309"/>
      <c r="I50" s="309"/>
      <c r="K50" s="28"/>
      <c r="L50" s="86"/>
      <c r="M50" s="86"/>
    </row>
    <row r="51" spans="2:13" ht="20.25">
      <c r="B51" s="347" t="s">
        <v>343</v>
      </c>
      <c r="C51" s="348"/>
      <c r="D51" s="312">
        <v>100</v>
      </c>
      <c r="E51" s="312">
        <v>100</v>
      </c>
      <c r="F51" s="312">
        <v>100</v>
      </c>
      <c r="G51" s="312">
        <v>100</v>
      </c>
      <c r="H51" s="312">
        <v>100</v>
      </c>
      <c r="I51" s="312">
        <v>100</v>
      </c>
      <c r="K51" s="28"/>
      <c r="L51" s="86"/>
      <c r="M51" s="86"/>
    </row>
    <row r="52" spans="2:13" ht="20.25">
      <c r="B52" s="347" t="s">
        <v>344</v>
      </c>
      <c r="C52" s="348"/>
      <c r="D52" s="501" t="s">
        <v>646</v>
      </c>
      <c r="E52" s="501" t="s">
        <v>646</v>
      </c>
      <c r="F52" s="501" t="s">
        <v>646</v>
      </c>
      <c r="G52" s="501" t="s">
        <v>646</v>
      </c>
      <c r="H52" s="501" t="s">
        <v>646</v>
      </c>
      <c r="I52" s="501" t="s">
        <v>646</v>
      </c>
      <c r="K52" s="28"/>
      <c r="L52" s="86"/>
      <c r="M52" s="86"/>
    </row>
    <row r="53" spans="2:13" ht="20.25">
      <c r="B53" s="282" t="s">
        <v>342</v>
      </c>
      <c r="C53" s="260"/>
      <c r="D53" s="371"/>
      <c r="E53" s="371"/>
      <c r="F53" s="371"/>
      <c r="G53" s="372"/>
      <c r="H53" s="372"/>
      <c r="I53" s="372"/>
      <c r="K53" s="28"/>
      <c r="L53" s="86"/>
      <c r="M53" s="86"/>
    </row>
    <row r="54" spans="2:13" ht="20.25">
      <c r="B54" s="265" t="s">
        <v>346</v>
      </c>
      <c r="C54" s="250"/>
      <c r="D54" s="373">
        <v>70</v>
      </c>
      <c r="E54" s="373">
        <v>75</v>
      </c>
      <c r="F54" s="373">
        <v>80</v>
      </c>
      <c r="G54" s="373">
        <v>85</v>
      </c>
      <c r="H54" s="373">
        <v>90</v>
      </c>
      <c r="I54" s="370">
        <v>95</v>
      </c>
      <c r="K54" s="28"/>
      <c r="L54" s="86"/>
      <c r="M54" s="86"/>
    </row>
    <row r="55" spans="2:13" ht="20.25">
      <c r="B55" s="164" t="s">
        <v>345</v>
      </c>
      <c r="C55" s="354"/>
      <c r="D55" s="352"/>
      <c r="E55" s="352"/>
      <c r="F55" s="352"/>
      <c r="G55" s="75"/>
      <c r="H55" s="75"/>
      <c r="I55" s="75"/>
      <c r="K55" s="28"/>
      <c r="L55" s="86"/>
      <c r="M55" s="86"/>
    </row>
    <row r="56" spans="11:14" ht="20.25">
      <c r="K56" s="83"/>
      <c r="L56" s="83"/>
      <c r="M56" s="83"/>
      <c r="N56" s="83"/>
    </row>
    <row r="57" ht="20.25">
      <c r="K57" s="43"/>
    </row>
    <row r="58" ht="20.25">
      <c r="K58" s="11"/>
    </row>
    <row r="59" spans="11:16" ht="20.25">
      <c r="K59" s="11"/>
      <c r="P59" s="124"/>
    </row>
    <row r="60" spans="11:16" ht="20.25">
      <c r="K60" s="11"/>
      <c r="P60" s="124"/>
    </row>
    <row r="61" ht="20.25">
      <c r="K61" s="11"/>
    </row>
    <row r="62" spans="1:17" ht="20.25">
      <c r="A62" s="76">
        <v>4</v>
      </c>
      <c r="B62" s="14" t="s">
        <v>677</v>
      </c>
      <c r="D62" s="24"/>
      <c r="E62" s="24"/>
      <c r="F62" s="24"/>
      <c r="G62" s="24"/>
      <c r="N62" s="25"/>
      <c r="P62" s="25"/>
      <c r="Q62" s="403"/>
    </row>
    <row r="63" spans="1:30" ht="20.25">
      <c r="A63" s="11"/>
      <c r="B63" s="1173" t="s">
        <v>663</v>
      </c>
      <c r="C63" s="1174"/>
      <c r="D63" s="1227" t="s">
        <v>58</v>
      </c>
      <c r="E63" s="1267"/>
      <c r="F63" s="103" t="s">
        <v>0</v>
      </c>
      <c r="G63" s="1273" t="s">
        <v>1</v>
      </c>
      <c r="H63" s="1274"/>
      <c r="I63" s="1274"/>
      <c r="J63" s="1275"/>
      <c r="K63" s="608" t="s">
        <v>2</v>
      </c>
      <c r="L63" s="514" t="s">
        <v>425</v>
      </c>
      <c r="N63" s="25"/>
      <c r="P63" s="25"/>
      <c r="Z63" s="10"/>
      <c r="AA63" s="10"/>
      <c r="AB63" s="10"/>
      <c r="AC63" s="10"/>
      <c r="AD63" s="10"/>
    </row>
    <row r="64" spans="1:30" ht="20.25">
      <c r="A64" s="11"/>
      <c r="B64" s="1176"/>
      <c r="C64" s="1177"/>
      <c r="D64" s="1229" t="s">
        <v>59</v>
      </c>
      <c r="E64" s="1268"/>
      <c r="F64" s="534" t="s">
        <v>60</v>
      </c>
      <c r="G64" s="483" t="s">
        <v>66</v>
      </c>
      <c r="H64" s="483" t="s">
        <v>458</v>
      </c>
      <c r="I64" s="483" t="s">
        <v>563</v>
      </c>
      <c r="J64" s="470" t="s">
        <v>40</v>
      </c>
      <c r="K64" s="606"/>
      <c r="L64" s="527" t="s">
        <v>426</v>
      </c>
      <c r="N64" s="25"/>
      <c r="P64" s="25"/>
      <c r="Z64" s="10"/>
      <c r="AA64" s="10"/>
      <c r="AB64" s="10"/>
      <c r="AC64" s="10"/>
      <c r="AD64" s="10"/>
    </row>
    <row r="65" spans="1:30" ht="20.25">
      <c r="A65" s="11"/>
      <c r="B65" s="467"/>
      <c r="C65" s="468"/>
      <c r="D65" s="471"/>
      <c r="E65" s="512"/>
      <c r="F65" s="535"/>
      <c r="G65" s="70"/>
      <c r="H65" s="70"/>
      <c r="I65" s="71"/>
      <c r="J65" s="469"/>
      <c r="K65" s="466"/>
      <c r="L65" s="528" t="s">
        <v>424</v>
      </c>
      <c r="N65" s="25"/>
      <c r="P65" s="25"/>
      <c r="Z65" s="10"/>
      <c r="AA65" s="10"/>
      <c r="AB65" s="10"/>
      <c r="AC65" s="10"/>
      <c r="AD65" s="10"/>
    </row>
    <row r="66" spans="1:30" ht="20.25">
      <c r="A66" s="11"/>
      <c r="B66" s="604" t="s">
        <v>765</v>
      </c>
      <c r="C66" s="210"/>
      <c r="D66" s="781">
        <v>98</v>
      </c>
      <c r="E66" s="782" t="s">
        <v>311</v>
      </c>
      <c r="F66" s="609" t="s">
        <v>290</v>
      </c>
      <c r="G66" s="384">
        <v>197568</v>
      </c>
      <c r="H66" s="944">
        <v>0</v>
      </c>
      <c r="I66" s="945">
        <v>0</v>
      </c>
      <c r="J66" s="384">
        <f>G66+H66+I66</f>
        <v>197568</v>
      </c>
      <c r="K66" s="575" t="s">
        <v>72</v>
      </c>
      <c r="L66" s="108" t="s">
        <v>446</v>
      </c>
      <c r="N66" s="25"/>
      <c r="P66" s="25"/>
      <c r="Z66" s="10"/>
      <c r="AA66" s="10"/>
      <c r="AB66" s="10"/>
      <c r="AC66" s="10"/>
      <c r="AD66" s="10"/>
    </row>
    <row r="67" spans="1:30" ht="20.25">
      <c r="A67" s="11"/>
      <c r="B67" s="756" t="s">
        <v>490</v>
      </c>
      <c r="C67" s="212"/>
      <c r="D67" s="783">
        <v>40</v>
      </c>
      <c r="E67" s="784" t="s">
        <v>311</v>
      </c>
      <c r="F67" s="571" t="s">
        <v>285</v>
      </c>
      <c r="G67" s="112">
        <v>99930</v>
      </c>
      <c r="H67" s="946">
        <v>0</v>
      </c>
      <c r="I67" s="919">
        <v>0</v>
      </c>
      <c r="J67" s="112">
        <f>G67+H67+I67</f>
        <v>99930</v>
      </c>
      <c r="K67" s="576" t="s">
        <v>69</v>
      </c>
      <c r="L67" s="577" t="s">
        <v>488</v>
      </c>
      <c r="N67" s="553"/>
      <c r="P67" s="553"/>
      <c r="Z67" s="10"/>
      <c r="AA67" s="10"/>
      <c r="AB67" s="10"/>
      <c r="AC67" s="10"/>
      <c r="AD67" s="10"/>
    </row>
    <row r="68" spans="1:30" ht="20.25">
      <c r="A68" s="11"/>
      <c r="B68" s="650" t="s">
        <v>491</v>
      </c>
      <c r="C68" s="578"/>
      <c r="D68" s="785">
        <v>8</v>
      </c>
      <c r="E68" s="786" t="s">
        <v>311</v>
      </c>
      <c r="F68" s="651" t="s">
        <v>285</v>
      </c>
      <c r="G68" s="879">
        <v>0</v>
      </c>
      <c r="H68" s="946">
        <v>0</v>
      </c>
      <c r="I68" s="919">
        <v>0</v>
      </c>
      <c r="J68" s="531">
        <f aca="true" t="shared" si="0" ref="J68:J74">G68+H68+I68</f>
        <v>0</v>
      </c>
      <c r="K68" s="652" t="s">
        <v>384</v>
      </c>
      <c r="L68" s="653" t="s">
        <v>485</v>
      </c>
      <c r="N68" s="553"/>
      <c r="P68" s="553"/>
      <c r="Z68" s="10"/>
      <c r="AA68" s="10"/>
      <c r="AB68" s="10"/>
      <c r="AC68" s="10"/>
      <c r="AD68" s="10"/>
    </row>
    <row r="69" spans="1:30" ht="20.25">
      <c r="A69" s="11"/>
      <c r="B69" s="572" t="s">
        <v>492</v>
      </c>
      <c r="C69" s="78"/>
      <c r="D69" s="557">
        <v>98</v>
      </c>
      <c r="E69" s="787" t="s">
        <v>311</v>
      </c>
      <c r="F69" s="545" t="s">
        <v>288</v>
      </c>
      <c r="G69" s="112">
        <v>4220</v>
      </c>
      <c r="H69" s="946">
        <v>0</v>
      </c>
      <c r="I69" s="919">
        <v>0</v>
      </c>
      <c r="J69" s="112">
        <f t="shared" si="0"/>
        <v>4220</v>
      </c>
      <c r="K69" s="576" t="s">
        <v>90</v>
      </c>
      <c r="L69" s="577" t="s">
        <v>489</v>
      </c>
      <c r="N69" s="553"/>
      <c r="P69" s="553"/>
      <c r="Z69" s="10"/>
      <c r="AA69" s="10"/>
      <c r="AB69" s="10"/>
      <c r="AC69" s="10"/>
      <c r="AD69" s="10"/>
    </row>
    <row r="70" spans="1:30" ht="20.25">
      <c r="A70" s="11"/>
      <c r="B70" s="572" t="s">
        <v>598</v>
      </c>
      <c r="C70" s="29"/>
      <c r="D70" s="557"/>
      <c r="E70" s="787"/>
      <c r="F70" s="610"/>
      <c r="G70" s="233">
        <v>0</v>
      </c>
      <c r="H70" s="946">
        <v>0</v>
      </c>
      <c r="I70" s="919">
        <v>0</v>
      </c>
      <c r="J70" s="531">
        <f t="shared" si="0"/>
        <v>0</v>
      </c>
      <c r="K70" s="570" t="s">
        <v>82</v>
      </c>
      <c r="L70" s="577" t="s">
        <v>493</v>
      </c>
      <c r="N70" s="553"/>
      <c r="P70" s="553"/>
      <c r="Z70" s="10"/>
      <c r="AA70" s="10"/>
      <c r="AB70" s="10"/>
      <c r="AC70" s="10"/>
      <c r="AD70" s="10"/>
    </row>
    <row r="71" spans="1:30" ht="20.25">
      <c r="A71" s="11"/>
      <c r="B71" s="584" t="s">
        <v>601</v>
      </c>
      <c r="C71" s="29"/>
      <c r="D71" s="557"/>
      <c r="E71" s="787"/>
      <c r="F71" s="610"/>
      <c r="G71" s="54"/>
      <c r="H71" s="946"/>
      <c r="I71" s="919"/>
      <c r="J71" s="112"/>
      <c r="K71" s="387"/>
      <c r="L71" s="577"/>
      <c r="N71" s="553"/>
      <c r="P71" s="553"/>
      <c r="Z71" s="10"/>
      <c r="AA71" s="10"/>
      <c r="AB71" s="10"/>
      <c r="AC71" s="10"/>
      <c r="AD71" s="10"/>
    </row>
    <row r="72" spans="1:30" ht="20.25">
      <c r="A72" s="11"/>
      <c r="B72" s="572" t="s">
        <v>603</v>
      </c>
      <c r="C72" s="78"/>
      <c r="D72" s="557">
        <v>1</v>
      </c>
      <c r="E72" s="787" t="s">
        <v>359</v>
      </c>
      <c r="F72" s="545" t="s">
        <v>360</v>
      </c>
      <c r="G72" s="574">
        <v>19500</v>
      </c>
      <c r="H72" s="946">
        <v>0</v>
      </c>
      <c r="I72" s="919">
        <v>0</v>
      </c>
      <c r="J72" s="112">
        <f t="shared" si="0"/>
        <v>19500</v>
      </c>
      <c r="K72" s="576" t="s">
        <v>89</v>
      </c>
      <c r="L72" s="577" t="s">
        <v>493</v>
      </c>
      <c r="N72" s="553"/>
      <c r="P72" s="553"/>
      <c r="Z72" s="10"/>
      <c r="AA72" s="10"/>
      <c r="AB72" s="10"/>
      <c r="AC72" s="10"/>
      <c r="AD72" s="10"/>
    </row>
    <row r="73" spans="1:30" ht="20.25">
      <c r="A73" s="11"/>
      <c r="B73" s="572" t="s">
        <v>604</v>
      </c>
      <c r="C73" s="78"/>
      <c r="D73" s="557">
        <v>2</v>
      </c>
      <c r="E73" s="787" t="s">
        <v>312</v>
      </c>
      <c r="F73" s="610" t="s">
        <v>300</v>
      </c>
      <c r="G73" s="110">
        <v>158800</v>
      </c>
      <c r="H73" s="946">
        <v>0</v>
      </c>
      <c r="I73" s="919">
        <v>0</v>
      </c>
      <c r="J73" s="112">
        <f t="shared" si="0"/>
        <v>158800</v>
      </c>
      <c r="K73" s="576" t="s">
        <v>89</v>
      </c>
      <c r="L73" s="577" t="s">
        <v>493</v>
      </c>
      <c r="N73" s="553"/>
      <c r="P73" s="553"/>
      <c r="Z73" s="10"/>
      <c r="AA73" s="10"/>
      <c r="AB73" s="10"/>
      <c r="AC73" s="10"/>
      <c r="AD73" s="10"/>
    </row>
    <row r="74" spans="1:30" ht="20.25">
      <c r="A74" s="11"/>
      <c r="B74" s="572" t="s">
        <v>599</v>
      </c>
      <c r="C74" s="120"/>
      <c r="D74" s="55"/>
      <c r="E74" s="46"/>
      <c r="F74" s="766"/>
      <c r="G74" s="233">
        <v>0</v>
      </c>
      <c r="H74" s="946">
        <v>0</v>
      </c>
      <c r="I74" s="919">
        <v>0</v>
      </c>
      <c r="J74" s="531">
        <f t="shared" si="0"/>
        <v>0</v>
      </c>
      <c r="K74" s="570" t="s">
        <v>376</v>
      </c>
      <c r="L74" s="577" t="s">
        <v>494</v>
      </c>
      <c r="N74" s="553"/>
      <c r="P74" s="553"/>
      <c r="Z74" s="10"/>
      <c r="AA74" s="10"/>
      <c r="AB74" s="10"/>
      <c r="AC74" s="10"/>
      <c r="AD74" s="10"/>
    </row>
    <row r="75" spans="1:30" ht="20.25">
      <c r="A75" s="763"/>
      <c r="B75" s="572" t="s">
        <v>525</v>
      </c>
      <c r="C75" s="120"/>
      <c r="D75" s="55"/>
      <c r="E75" s="30"/>
      <c r="F75" s="610"/>
      <c r="G75" s="767"/>
      <c r="H75" s="29"/>
      <c r="I75" s="54"/>
      <c r="J75" s="112"/>
      <c r="K75" s="387"/>
      <c r="L75" s="577"/>
      <c r="M75" s="768"/>
      <c r="N75" s="769"/>
      <c r="P75" s="553"/>
      <c r="Z75" s="10"/>
      <c r="AA75" s="10"/>
      <c r="AB75" s="10"/>
      <c r="AC75" s="10"/>
      <c r="AD75" s="10"/>
    </row>
    <row r="76" spans="1:30" ht="20.25">
      <c r="A76" s="763"/>
      <c r="B76" s="760" t="s">
        <v>835</v>
      </c>
      <c r="C76" s="761"/>
      <c r="D76" s="1276" t="s">
        <v>836</v>
      </c>
      <c r="E76" s="1277"/>
      <c r="F76" s="500" t="s">
        <v>306</v>
      </c>
      <c r="G76" s="948">
        <v>1182889</v>
      </c>
      <c r="H76" s="531">
        <v>0</v>
      </c>
      <c r="I76" s="531">
        <v>0</v>
      </c>
      <c r="J76" s="949">
        <f>G76+H76+I76</f>
        <v>1182889</v>
      </c>
      <c r="K76" s="762" t="s">
        <v>420</v>
      </c>
      <c r="L76" s="1108" t="s">
        <v>831</v>
      </c>
      <c r="M76" s="768"/>
      <c r="N76" s="769"/>
      <c r="P76" s="565"/>
      <c r="Z76" s="10"/>
      <c r="AA76" s="10"/>
      <c r="AB76" s="10"/>
      <c r="AC76" s="10"/>
      <c r="AD76" s="10"/>
    </row>
    <row r="77" spans="1:30" ht="20.25">
      <c r="A77" s="763"/>
      <c r="B77" s="646" t="s">
        <v>41</v>
      </c>
      <c r="C77" s="117"/>
      <c r="D77" s="117"/>
      <c r="E77" s="117"/>
      <c r="F77" s="607"/>
      <c r="G77" s="915">
        <f>SUM(G66:G76)</f>
        <v>1662907</v>
      </c>
      <c r="H77" s="947">
        <f>SUM(H66:H76)</f>
        <v>0</v>
      </c>
      <c r="I77" s="947">
        <f>SUM(I66:I76)</f>
        <v>0</v>
      </c>
      <c r="J77" s="838">
        <f>SUM(J66:J76)</f>
        <v>1662907</v>
      </c>
      <c r="K77" s="69"/>
      <c r="L77" s="69"/>
      <c r="N77" s="11"/>
      <c r="Z77" s="10"/>
      <c r="AA77" s="10"/>
      <c r="AB77" s="10"/>
      <c r="AC77" s="10"/>
      <c r="AD77" s="10"/>
    </row>
    <row r="78" spans="1:3" ht="20.25">
      <c r="A78" s="89"/>
      <c r="B78" s="99" t="s">
        <v>91</v>
      </c>
      <c r="C78" s="99"/>
    </row>
    <row r="79" spans="2:10" ht="20.25">
      <c r="B79" s="99" t="s">
        <v>92</v>
      </c>
      <c r="C79" s="99"/>
      <c r="G79" s="137"/>
      <c r="J79" s="137"/>
    </row>
    <row r="80" spans="2:3" ht="20.25">
      <c r="B80" s="99"/>
      <c r="C80" s="99"/>
    </row>
    <row r="81" spans="2:10" ht="20.25">
      <c r="B81" s="99"/>
      <c r="C81" s="99"/>
      <c r="J81" s="137"/>
    </row>
    <row r="82" spans="2:10" ht="20.25">
      <c r="B82" s="99"/>
      <c r="C82" s="99"/>
      <c r="J82" s="137"/>
    </row>
    <row r="83" spans="2:10" ht="20.25">
      <c r="B83" s="99"/>
      <c r="C83" s="99"/>
      <c r="G83" s="137">
        <f>480018+1182889</f>
        <v>1662907</v>
      </c>
      <c r="J83" s="916">
        <f>1182889-29500</f>
        <v>1153389</v>
      </c>
    </row>
    <row r="84" spans="2:16" ht="20.25">
      <c r="B84" s="811">
        <f>1000000+F97</f>
        <v>1001300</v>
      </c>
      <c r="C84" s="565" t="s">
        <v>642</v>
      </c>
      <c r="D84" s="89" t="s">
        <v>643</v>
      </c>
      <c r="F84" s="565" t="s">
        <v>632</v>
      </c>
      <c r="P84" s="377"/>
    </row>
    <row r="85" spans="2:14" ht="20.25">
      <c r="B85" s="10" t="s">
        <v>635</v>
      </c>
      <c r="C85" s="828">
        <v>69000</v>
      </c>
      <c r="D85" s="830">
        <v>56220</v>
      </c>
      <c r="F85" s="137">
        <f>C85-D85</f>
        <v>12780</v>
      </c>
      <c r="G85" s="236" t="s">
        <v>633</v>
      </c>
      <c r="H85" s="105" t="s">
        <v>72</v>
      </c>
      <c r="K85" s="808"/>
      <c r="N85" s="11"/>
    </row>
    <row r="86" spans="2:11" ht="20.25">
      <c r="B86" s="809" t="s">
        <v>636</v>
      </c>
      <c r="C86" s="828">
        <v>291550</v>
      </c>
      <c r="D86" s="829">
        <v>283730</v>
      </c>
      <c r="E86" s="11"/>
      <c r="F86" s="137">
        <f aca="true" t="shared" si="1" ref="F86:F93">C86-D86</f>
        <v>7820</v>
      </c>
      <c r="G86" s="236" t="s">
        <v>633</v>
      </c>
      <c r="H86" s="105" t="s">
        <v>68</v>
      </c>
      <c r="K86" s="808"/>
    </row>
    <row r="87" spans="2:8" ht="20.25">
      <c r="B87" s="809" t="s">
        <v>637</v>
      </c>
      <c r="C87" s="808">
        <v>6000</v>
      </c>
      <c r="D87" s="830">
        <v>4700</v>
      </c>
      <c r="F87" s="137">
        <f t="shared" si="1"/>
        <v>1300</v>
      </c>
      <c r="G87" s="236" t="s">
        <v>633</v>
      </c>
      <c r="H87" s="236" t="s">
        <v>634</v>
      </c>
    </row>
    <row r="88" spans="2:6" ht="20.25">
      <c r="B88" s="11"/>
      <c r="C88" s="11"/>
      <c r="D88" s="11"/>
      <c r="F88" s="137">
        <f t="shared" si="1"/>
        <v>0</v>
      </c>
    </row>
    <row r="89" spans="2:10" ht="20.25">
      <c r="B89" s="377"/>
      <c r="C89" s="11"/>
      <c r="D89" s="11"/>
      <c r="E89" s="11"/>
      <c r="F89" s="137">
        <f t="shared" si="1"/>
        <v>0</v>
      </c>
      <c r="G89" s="11"/>
      <c r="H89" s="11"/>
      <c r="I89" s="11"/>
      <c r="J89" s="11"/>
    </row>
    <row r="90" spans="2:10" ht="20.25">
      <c r="B90" s="405"/>
      <c r="C90" s="405"/>
      <c r="D90" s="404"/>
      <c r="E90" s="404"/>
      <c r="F90" s="137">
        <f t="shared" si="1"/>
        <v>0</v>
      </c>
      <c r="G90" s="404"/>
      <c r="H90" s="404"/>
      <c r="I90" s="404"/>
      <c r="J90" s="404"/>
    </row>
    <row r="91" spans="2:10" ht="20.25">
      <c r="B91" s="406"/>
      <c r="C91" s="406"/>
      <c r="D91" s="404"/>
      <c r="E91" s="404"/>
      <c r="F91" s="137">
        <f t="shared" si="1"/>
        <v>0</v>
      </c>
      <c r="G91" s="404"/>
      <c r="H91" s="404"/>
      <c r="I91" s="404"/>
      <c r="J91" s="404"/>
    </row>
    <row r="92" spans="2:10" ht="20.25">
      <c r="B92" s="406"/>
      <c r="C92" s="406"/>
      <c r="D92" s="28"/>
      <c r="E92" s="28"/>
      <c r="F92" s="137">
        <f t="shared" si="1"/>
        <v>0</v>
      </c>
      <c r="G92" s="28"/>
      <c r="H92" s="28"/>
      <c r="I92" s="28"/>
      <c r="J92" s="28"/>
    </row>
    <row r="93" spans="2:10" ht="20.25">
      <c r="B93" s="406"/>
      <c r="C93" s="406"/>
      <c r="D93" s="404"/>
      <c r="E93" s="404"/>
      <c r="F93" s="137">
        <f t="shared" si="1"/>
        <v>0</v>
      </c>
      <c r="G93" s="404"/>
      <c r="H93" s="404"/>
      <c r="I93" s="404"/>
      <c r="J93" s="404"/>
    </row>
    <row r="94" spans="2:10" ht="20.25">
      <c r="B94" s="407"/>
      <c r="C94" s="407"/>
      <c r="D94" s="28"/>
      <c r="E94" s="11"/>
      <c r="F94" s="11"/>
      <c r="G94" s="11"/>
      <c r="H94" s="11"/>
      <c r="I94" s="11"/>
      <c r="J94" s="11"/>
    </row>
    <row r="95" spans="2:10" ht="20.25">
      <c r="B95" s="99"/>
      <c r="C95" s="99"/>
      <c r="D95" s="28"/>
      <c r="E95" s="83"/>
      <c r="F95" s="83"/>
      <c r="G95" s="83"/>
      <c r="H95" s="83"/>
      <c r="I95" s="83"/>
      <c r="J95" s="83"/>
    </row>
    <row r="96" spans="2:10" ht="20.25">
      <c r="B96" s="99"/>
      <c r="C96" s="99"/>
      <c r="D96" s="404"/>
      <c r="E96" s="404"/>
      <c r="F96" s="810"/>
      <c r="G96" s="404"/>
      <c r="H96" s="404"/>
      <c r="I96" s="404"/>
      <c r="J96" s="404"/>
    </row>
    <row r="97" spans="2:10" ht="20.25">
      <c r="B97" s="99"/>
      <c r="C97" s="99"/>
      <c r="D97" s="11"/>
      <c r="E97" s="11"/>
      <c r="F97" s="296">
        <f>K85+K86+F87+F88+F89+F90+F91+F92+F93+F94+F95+F96</f>
        <v>1300</v>
      </c>
      <c r="G97" s="11"/>
      <c r="H97" s="11"/>
      <c r="I97" s="11"/>
      <c r="J97" s="11"/>
    </row>
    <row r="98" spans="2:10" ht="20.25">
      <c r="B98" s="11"/>
      <c r="C98" s="11"/>
      <c r="D98" s="11"/>
      <c r="E98" s="11"/>
      <c r="F98" s="11"/>
      <c r="G98" s="11"/>
      <c r="H98" s="11"/>
      <c r="I98" s="11"/>
      <c r="J98" s="11"/>
    </row>
    <row r="99" spans="4:10" ht="20.25">
      <c r="D99" s="11"/>
      <c r="E99" s="11"/>
      <c r="F99" s="11"/>
      <c r="G99" s="11"/>
      <c r="H99" s="11"/>
      <c r="I99" s="11"/>
      <c r="J99" s="11"/>
    </row>
  </sheetData>
  <sheetProtection/>
  <mergeCells count="14">
    <mergeCell ref="D76:E76"/>
    <mergeCell ref="B7:C8"/>
    <mergeCell ref="D7:F7"/>
    <mergeCell ref="B63:C64"/>
    <mergeCell ref="D63:E63"/>
    <mergeCell ref="B21:C22"/>
    <mergeCell ref="D21:F21"/>
    <mergeCell ref="B42:C43"/>
    <mergeCell ref="D42:F42"/>
    <mergeCell ref="G7:I7"/>
    <mergeCell ref="G21:I21"/>
    <mergeCell ref="G42:I42"/>
    <mergeCell ref="G63:J63"/>
    <mergeCell ref="D64:E64"/>
  </mergeCells>
  <printOptions horizontalCentered="1"/>
  <pageMargins left="0.35433070866141736" right="0.15748031496062992" top="0.7874015748031497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3"/>
  <sheetViews>
    <sheetView zoomScale="118" zoomScaleNormal="118" zoomScalePageLayoutView="0" workbookViewId="0" topLeftCell="A8">
      <selection activeCell="D27" sqref="D27"/>
    </sheetView>
  </sheetViews>
  <sheetFormatPr defaultColWidth="9.140625" defaultRowHeight="12.75"/>
  <cols>
    <col min="1" max="1" width="4.140625" style="394" customWidth="1"/>
    <col min="2" max="2" width="9.140625" style="394" customWidth="1"/>
    <col min="3" max="3" width="33.00390625" style="394" customWidth="1"/>
    <col min="4" max="5" width="12.8515625" style="394" customWidth="1"/>
    <col min="6" max="6" width="11.421875" style="394" customWidth="1"/>
    <col min="7" max="7" width="9.140625" style="394" customWidth="1"/>
    <col min="8" max="8" width="9.00390625" style="394" customWidth="1"/>
    <col min="9" max="9" width="11.28125" style="394" customWidth="1"/>
    <col min="10" max="10" width="10.28125" style="394" customWidth="1"/>
    <col min="11" max="11" width="17.57421875" style="394" customWidth="1"/>
    <col min="12" max="12" width="11.421875" style="394" bestFit="1" customWidth="1"/>
    <col min="13" max="13" width="10.8515625" style="394" bestFit="1" customWidth="1"/>
    <col min="14" max="16384" width="9.140625" style="394" customWidth="1"/>
  </cols>
  <sheetData>
    <row r="1" ht="20.25" customHeight="1">
      <c r="B1" s="394" t="s">
        <v>386</v>
      </c>
    </row>
    <row r="2" spans="1:13" ht="20.25" customHeight="1">
      <c r="A2" s="392" t="s">
        <v>364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</row>
    <row r="3" spans="1:2" ht="20.25" customHeight="1">
      <c r="A3" s="394" t="s">
        <v>365</v>
      </c>
      <c r="B3" s="395" t="s">
        <v>366</v>
      </c>
    </row>
    <row r="4" ht="20.25" customHeight="1">
      <c r="C4" s="394" t="s">
        <v>367</v>
      </c>
    </row>
    <row r="5" ht="20.25" customHeight="1">
      <c r="C5" s="394" t="s">
        <v>368</v>
      </c>
    </row>
    <row r="6" ht="20.25" customHeight="1">
      <c r="C6" s="394" t="s">
        <v>369</v>
      </c>
    </row>
    <row r="7" ht="20.25" customHeight="1">
      <c r="A7" s="394" t="s">
        <v>714</v>
      </c>
    </row>
    <row r="8" spans="1:11" ht="20.25" customHeight="1">
      <c r="A8" s="1278" t="s">
        <v>370</v>
      </c>
      <c r="B8" s="1280" t="s">
        <v>672</v>
      </c>
      <c r="C8" s="1281"/>
      <c r="D8" s="1278" t="s">
        <v>497</v>
      </c>
      <c r="E8" s="484" t="s">
        <v>0</v>
      </c>
      <c r="F8" s="1283" t="s">
        <v>1</v>
      </c>
      <c r="G8" s="1284"/>
      <c r="H8" s="1284"/>
      <c r="I8" s="1285"/>
      <c r="J8" s="1282" t="s">
        <v>2</v>
      </c>
      <c r="K8" s="851" t="s">
        <v>671</v>
      </c>
    </row>
    <row r="9" spans="1:11" ht="20.25" customHeight="1">
      <c r="A9" s="1279"/>
      <c r="B9" s="1196"/>
      <c r="C9" s="1198"/>
      <c r="D9" s="1279"/>
      <c r="E9" s="400" t="s">
        <v>498</v>
      </c>
      <c r="F9" s="854" t="s">
        <v>495</v>
      </c>
      <c r="G9" s="854" t="s">
        <v>496</v>
      </c>
      <c r="H9" s="854" t="s">
        <v>665</v>
      </c>
      <c r="I9" s="854" t="s">
        <v>40</v>
      </c>
      <c r="J9" s="1279"/>
      <c r="K9" s="852" t="s">
        <v>679</v>
      </c>
    </row>
    <row r="10" spans="1:12" ht="20.25" customHeight="1">
      <c r="A10" s="510">
        <v>1</v>
      </c>
      <c r="B10" s="121" t="s">
        <v>372</v>
      </c>
      <c r="C10" s="119"/>
      <c r="D10" s="108" t="s">
        <v>678</v>
      </c>
      <c r="E10" s="575" t="s">
        <v>331</v>
      </c>
      <c r="F10" s="825">
        <v>2350000</v>
      </c>
      <c r="G10" s="951">
        <v>0</v>
      </c>
      <c r="H10" s="951">
        <v>0</v>
      </c>
      <c r="I10" s="825">
        <f>F10-G10</f>
        <v>2350000</v>
      </c>
      <c r="J10" s="386" t="s">
        <v>373</v>
      </c>
      <c r="K10" s="108" t="s">
        <v>690</v>
      </c>
      <c r="L10" s="401"/>
    </row>
    <row r="11" spans="1:12" ht="20.25" customHeight="1">
      <c r="A11" s="111">
        <v>2</v>
      </c>
      <c r="B11" s="861" t="s">
        <v>684</v>
      </c>
      <c r="C11" s="120"/>
      <c r="D11" s="111" t="s">
        <v>508</v>
      </c>
      <c r="E11" s="576" t="s">
        <v>479</v>
      </c>
      <c r="F11" s="862">
        <v>14100</v>
      </c>
      <c r="G11" s="878">
        <v>0</v>
      </c>
      <c r="H11" s="878">
        <v>0</v>
      </c>
      <c r="I11" s="396">
        <f>F11-G11</f>
        <v>14100</v>
      </c>
      <c r="J11" s="111" t="s">
        <v>374</v>
      </c>
      <c r="K11" s="111" t="s">
        <v>691</v>
      </c>
      <c r="L11" s="401"/>
    </row>
    <row r="12" spans="1:12" ht="20.25" customHeight="1">
      <c r="A12" s="111"/>
      <c r="B12" s="861" t="s">
        <v>518</v>
      </c>
      <c r="C12" s="120"/>
      <c r="D12" s="111"/>
      <c r="E12" s="576"/>
      <c r="F12" s="862"/>
      <c r="G12" s="878"/>
      <c r="H12" s="878"/>
      <c r="I12" s="396"/>
      <c r="J12" s="109"/>
      <c r="K12" s="109"/>
      <c r="L12" s="401"/>
    </row>
    <row r="13" spans="1:12" ht="20.25" customHeight="1">
      <c r="A13" s="111"/>
      <c r="B13" s="861" t="s">
        <v>685</v>
      </c>
      <c r="C13" s="120"/>
      <c r="D13" s="111"/>
      <c r="E13" s="576"/>
      <c r="F13" s="862"/>
      <c r="G13" s="878"/>
      <c r="H13" s="878"/>
      <c r="I13" s="396"/>
      <c r="J13" s="109"/>
      <c r="K13" s="109"/>
      <c r="L13" s="401"/>
    </row>
    <row r="14" spans="1:12" ht="20.25" customHeight="1">
      <c r="A14" s="491">
        <v>3</v>
      </c>
      <c r="B14" s="863" t="s">
        <v>389</v>
      </c>
      <c r="C14" s="864"/>
      <c r="D14" s="491" t="s">
        <v>526</v>
      </c>
      <c r="E14" s="652" t="s">
        <v>517</v>
      </c>
      <c r="F14" s="865">
        <v>15850</v>
      </c>
      <c r="G14" s="878">
        <v>0</v>
      </c>
      <c r="H14" s="878">
        <v>0</v>
      </c>
      <c r="I14" s="663">
        <f>F14+G14</f>
        <v>15850</v>
      </c>
      <c r="J14" s="491" t="s">
        <v>374</v>
      </c>
      <c r="K14" s="111" t="s">
        <v>691</v>
      </c>
      <c r="L14" s="401"/>
    </row>
    <row r="15" spans="1:12" ht="20.25" customHeight="1">
      <c r="A15" s="491"/>
      <c r="B15" s="863" t="s">
        <v>390</v>
      </c>
      <c r="C15" s="864"/>
      <c r="D15" s="491"/>
      <c r="E15" s="652"/>
      <c r="F15" s="865"/>
      <c r="G15" s="878"/>
      <c r="H15" s="878"/>
      <c r="I15" s="663"/>
      <c r="J15" s="866"/>
      <c r="K15" s="109"/>
      <c r="L15" s="401"/>
    </row>
    <row r="16" spans="1:12" ht="20.25" customHeight="1">
      <c r="A16" s="111">
        <v>4</v>
      </c>
      <c r="B16" s="861" t="s">
        <v>375</v>
      </c>
      <c r="C16" s="120"/>
      <c r="D16" s="111" t="s">
        <v>510</v>
      </c>
      <c r="E16" s="576" t="s">
        <v>512</v>
      </c>
      <c r="F16" s="862">
        <v>6500</v>
      </c>
      <c r="G16" s="878">
        <v>0</v>
      </c>
      <c r="H16" s="878">
        <v>0</v>
      </c>
      <c r="I16" s="396">
        <f>F16-G16</f>
        <v>6500</v>
      </c>
      <c r="J16" s="111" t="s">
        <v>376</v>
      </c>
      <c r="K16" s="111" t="s">
        <v>680</v>
      </c>
      <c r="L16" s="401"/>
    </row>
    <row r="17" spans="1:12" ht="20.25" customHeight="1">
      <c r="A17" s="111"/>
      <c r="B17" s="122" t="s">
        <v>377</v>
      </c>
      <c r="C17" s="120"/>
      <c r="D17" s="111" t="s">
        <v>686</v>
      </c>
      <c r="E17" s="576" t="s">
        <v>511</v>
      </c>
      <c r="F17" s="862"/>
      <c r="G17" s="878"/>
      <c r="H17" s="878"/>
      <c r="I17" s="396"/>
      <c r="J17" s="109"/>
      <c r="K17" s="612" t="s">
        <v>692</v>
      </c>
      <c r="L17" s="401"/>
    </row>
    <row r="18" spans="1:12" ht="20.25" customHeight="1">
      <c r="A18" s="111">
        <v>5</v>
      </c>
      <c r="B18" s="122" t="s">
        <v>519</v>
      </c>
      <c r="C18" s="120"/>
      <c r="D18" s="111" t="s">
        <v>515</v>
      </c>
      <c r="E18" s="576" t="s">
        <v>501</v>
      </c>
      <c r="F18" s="110">
        <v>16960</v>
      </c>
      <c r="G18" s="878">
        <v>0</v>
      </c>
      <c r="H18" s="878">
        <v>0</v>
      </c>
      <c r="I18" s="396">
        <f>F18-G18</f>
        <v>16960</v>
      </c>
      <c r="J18" s="111" t="s">
        <v>82</v>
      </c>
      <c r="K18" s="318" t="s">
        <v>681</v>
      </c>
      <c r="L18" s="401"/>
    </row>
    <row r="19" spans="1:12" ht="20.25" customHeight="1">
      <c r="A19" s="111"/>
      <c r="B19" s="861" t="s">
        <v>520</v>
      </c>
      <c r="C19" s="120"/>
      <c r="D19" s="111" t="s">
        <v>513</v>
      </c>
      <c r="E19" s="576"/>
      <c r="F19" s="867"/>
      <c r="G19" s="878"/>
      <c r="H19" s="878"/>
      <c r="I19" s="396"/>
      <c r="J19" s="111"/>
      <c r="K19" s="612"/>
      <c r="L19" s="401"/>
    </row>
    <row r="20" spans="1:12" ht="20.25" customHeight="1">
      <c r="A20" s="111">
        <v>6</v>
      </c>
      <c r="B20" s="122" t="s">
        <v>378</v>
      </c>
      <c r="C20" s="120"/>
      <c r="D20" s="111" t="s">
        <v>504</v>
      </c>
      <c r="E20" s="576" t="s">
        <v>501</v>
      </c>
      <c r="F20" s="862">
        <v>190000</v>
      </c>
      <c r="G20" s="878">
        <v>0</v>
      </c>
      <c r="H20" s="878">
        <v>0</v>
      </c>
      <c r="I20" s="396">
        <f>F20-G20</f>
        <v>190000</v>
      </c>
      <c r="J20" s="111" t="s">
        <v>379</v>
      </c>
      <c r="K20" s="111" t="s">
        <v>682</v>
      </c>
      <c r="L20" s="401"/>
    </row>
    <row r="21" spans="1:11" ht="20.25" customHeight="1">
      <c r="A21" s="111">
        <v>7</v>
      </c>
      <c r="B21" s="122" t="s">
        <v>380</v>
      </c>
      <c r="C21" s="120"/>
      <c r="D21" s="111" t="s">
        <v>514</v>
      </c>
      <c r="E21" s="576" t="s">
        <v>296</v>
      </c>
      <c r="F21" s="110">
        <v>19800</v>
      </c>
      <c r="G21" s="878">
        <v>0</v>
      </c>
      <c r="H21" s="878">
        <v>0</v>
      </c>
      <c r="I21" s="396">
        <f>F21-G21</f>
        <v>19800</v>
      </c>
      <c r="J21" s="111" t="s">
        <v>89</v>
      </c>
      <c r="K21" s="109"/>
    </row>
    <row r="22" spans="1:11" ht="20.25" customHeight="1">
      <c r="A22" s="111">
        <v>8</v>
      </c>
      <c r="B22" s="122" t="s">
        <v>381</v>
      </c>
      <c r="C22" s="120"/>
      <c r="D22" s="111" t="s">
        <v>514</v>
      </c>
      <c r="E22" s="576" t="s">
        <v>296</v>
      </c>
      <c r="F22" s="110">
        <v>20000</v>
      </c>
      <c r="G22" s="878">
        <v>0</v>
      </c>
      <c r="H22" s="878">
        <v>0</v>
      </c>
      <c r="I22" s="396">
        <f>F22-G22</f>
        <v>20000</v>
      </c>
      <c r="J22" s="111" t="s">
        <v>89</v>
      </c>
      <c r="K22" s="111" t="s">
        <v>683</v>
      </c>
    </row>
    <row r="23" spans="1:11" ht="20.25" customHeight="1">
      <c r="A23" s="111">
        <v>9</v>
      </c>
      <c r="B23" s="612" t="s">
        <v>837</v>
      </c>
      <c r="C23" s="122"/>
      <c r="D23" s="111" t="s">
        <v>505</v>
      </c>
      <c r="E23" s="505" t="s">
        <v>516</v>
      </c>
      <c r="F23" s="110">
        <v>34000</v>
      </c>
      <c r="G23" s="878">
        <v>0</v>
      </c>
      <c r="H23" s="878">
        <v>0</v>
      </c>
      <c r="I23" s="396">
        <f>F23-G23</f>
        <v>34000</v>
      </c>
      <c r="J23" s="111" t="s">
        <v>384</v>
      </c>
      <c r="K23" s="111" t="s">
        <v>680</v>
      </c>
    </row>
    <row r="24" spans="1:11" ht="20.25" customHeight="1">
      <c r="A24" s="399"/>
      <c r="B24" s="868" t="s">
        <v>388</v>
      </c>
      <c r="C24" s="869"/>
      <c r="D24" s="498"/>
      <c r="E24" s="870"/>
      <c r="F24" s="868"/>
      <c r="G24" s="952"/>
      <c r="H24" s="952"/>
      <c r="I24" s="868"/>
      <c r="J24" s="399"/>
      <c r="K24" s="612" t="s">
        <v>692</v>
      </c>
    </row>
    <row r="25" spans="1:11" ht="20.25" customHeight="1">
      <c r="A25" s="539"/>
      <c r="B25" s="537"/>
      <c r="C25" s="914" t="s">
        <v>41</v>
      </c>
      <c r="D25" s="536"/>
      <c r="E25" s="536"/>
      <c r="F25" s="871">
        <f>SUM(F10:F24)</f>
        <v>2667210</v>
      </c>
      <c r="G25" s="953">
        <v>0</v>
      </c>
      <c r="H25" s="953">
        <v>0</v>
      </c>
      <c r="I25" s="871">
        <f>SUM(I10:I24)</f>
        <v>2667210</v>
      </c>
      <c r="J25" s="853" t="s">
        <v>385</v>
      </c>
      <c r="K25" s="872"/>
    </row>
    <row r="26" spans="1:13" ht="18">
      <c r="A26" s="397"/>
      <c r="M26" s="397"/>
    </row>
    <row r="27" spans="1:13" ht="18">
      <c r="A27" s="397"/>
      <c r="M27" s="397"/>
    </row>
    <row r="28" spans="1:13" ht="18">
      <c r="A28" s="397"/>
      <c r="M28" s="397"/>
    </row>
    <row r="29" spans="1:13" ht="18">
      <c r="A29" s="397"/>
      <c r="M29" s="397"/>
    </row>
    <row r="30" spans="1:13" ht="18">
      <c r="A30" s="397"/>
      <c r="M30" s="397"/>
    </row>
    <row r="31" spans="1:13" ht="18">
      <c r="A31" s="397"/>
      <c r="M31" s="397"/>
    </row>
    <row r="32" spans="1:13" ht="18">
      <c r="A32" s="397"/>
      <c r="M32" s="397"/>
    </row>
    <row r="33" spans="1:13" ht="18">
      <c r="A33" s="397"/>
      <c r="M33" s="397"/>
    </row>
    <row r="34" spans="1:13" ht="18">
      <c r="A34" s="397"/>
      <c r="M34" s="397"/>
    </row>
    <row r="35" spans="1:13" ht="18">
      <c r="A35" s="397"/>
      <c r="M35" s="397"/>
    </row>
    <row r="36" ht="18">
      <c r="A36" s="397"/>
    </row>
    <row r="37" ht="18">
      <c r="A37" s="397"/>
    </row>
    <row r="42" spans="1:10" ht="18">
      <c r="A42" s="111">
        <v>8</v>
      </c>
      <c r="B42" s="109" t="s">
        <v>382</v>
      </c>
      <c r="C42" s="122"/>
      <c r="D42" s="111"/>
      <c r="E42" s="505"/>
      <c r="F42" s="110">
        <v>197800</v>
      </c>
      <c r="G42" s="110"/>
      <c r="H42" s="110"/>
      <c r="I42" s="396">
        <f>F42-G42</f>
        <v>197800</v>
      </c>
      <c r="J42" s="111" t="s">
        <v>383</v>
      </c>
    </row>
    <row r="43" spans="1:13" ht="18">
      <c r="A43" s="111">
        <v>9</v>
      </c>
      <c r="B43" s="109" t="s">
        <v>422</v>
      </c>
      <c r="C43" s="122"/>
      <c r="D43" s="111"/>
      <c r="E43" s="505"/>
      <c r="F43" s="110">
        <v>149202</v>
      </c>
      <c r="G43" s="110"/>
      <c r="H43" s="110"/>
      <c r="I43" s="396">
        <f>F43-G43</f>
        <v>149202</v>
      </c>
      <c r="J43" s="111" t="s">
        <v>383</v>
      </c>
      <c r="K43" s="398"/>
      <c r="L43" s="398"/>
      <c r="M43" s="397"/>
    </row>
  </sheetData>
  <sheetProtection/>
  <mergeCells count="5">
    <mergeCell ref="A8:A9"/>
    <mergeCell ref="B8:C9"/>
    <mergeCell ref="D8:D9"/>
    <mergeCell ref="J8:J9"/>
    <mergeCell ref="F8:I8"/>
  </mergeCells>
  <printOptions horizontalCentered="1"/>
  <pageMargins left="0.11811023622047245" right="0" top="0.7480314960629921" bottom="0.551181102362204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1"/>
  <sheetViews>
    <sheetView zoomScale="118" zoomScaleNormal="118" zoomScalePageLayoutView="0" workbookViewId="0" topLeftCell="A16">
      <selection activeCell="E4" sqref="E4"/>
    </sheetView>
  </sheetViews>
  <sheetFormatPr defaultColWidth="9.140625" defaultRowHeight="12.75"/>
  <cols>
    <col min="1" max="1" width="4.140625" style="394" customWidth="1"/>
    <col min="2" max="2" width="9.140625" style="394" customWidth="1"/>
    <col min="3" max="3" width="39.140625" style="394" customWidth="1"/>
    <col min="4" max="5" width="12.8515625" style="394" customWidth="1"/>
    <col min="6" max="6" width="11.421875" style="394" customWidth="1"/>
    <col min="7" max="7" width="9.140625" style="394" customWidth="1"/>
    <col min="8" max="8" width="9.00390625" style="394" customWidth="1"/>
    <col min="9" max="9" width="11.28125" style="394" customWidth="1"/>
    <col min="10" max="10" width="10.28125" style="394" customWidth="1"/>
    <col min="11" max="11" width="17.57421875" style="394" customWidth="1"/>
    <col min="12" max="12" width="11.421875" style="394" bestFit="1" customWidth="1"/>
    <col min="13" max="13" width="10.8515625" style="394" bestFit="1" customWidth="1"/>
    <col min="14" max="16384" width="9.140625" style="394" customWidth="1"/>
  </cols>
  <sheetData>
    <row r="1" ht="20.25" customHeight="1">
      <c r="A1" s="394" t="s">
        <v>713</v>
      </c>
    </row>
    <row r="2" spans="1:11" ht="20.25" customHeight="1">
      <c r="A2" s="1278" t="s">
        <v>370</v>
      </c>
      <c r="B2" s="1280" t="s">
        <v>828</v>
      </c>
      <c r="C2" s="1281"/>
      <c r="D2" s="1278" t="s">
        <v>497</v>
      </c>
      <c r="E2" s="484" t="s">
        <v>0</v>
      </c>
      <c r="F2" s="1283" t="s">
        <v>1</v>
      </c>
      <c r="G2" s="1284"/>
      <c r="H2" s="1284"/>
      <c r="I2" s="1285"/>
      <c r="J2" s="1282" t="s">
        <v>2</v>
      </c>
      <c r="K2" s="851" t="s">
        <v>671</v>
      </c>
    </row>
    <row r="3" spans="1:11" ht="20.25" customHeight="1">
      <c r="A3" s="1279"/>
      <c r="B3" s="1196"/>
      <c r="C3" s="1198"/>
      <c r="D3" s="1279"/>
      <c r="E3" s="400" t="s">
        <v>498</v>
      </c>
      <c r="F3" s="854" t="s">
        <v>495</v>
      </c>
      <c r="G3" s="854" t="s">
        <v>496</v>
      </c>
      <c r="H3" s="854" t="s">
        <v>665</v>
      </c>
      <c r="I3" s="854" t="s">
        <v>40</v>
      </c>
      <c r="J3" s="1279"/>
      <c r="K3" s="852" t="s">
        <v>679</v>
      </c>
    </row>
    <row r="4" spans="1:13" ht="20.25" customHeight="1">
      <c r="A4" s="108">
        <v>1</v>
      </c>
      <c r="B4" s="881" t="s">
        <v>687</v>
      </c>
      <c r="C4" s="119"/>
      <c r="D4" s="108" t="s">
        <v>693</v>
      </c>
      <c r="E4" s="575" t="s">
        <v>331</v>
      </c>
      <c r="F4" s="825">
        <v>150125</v>
      </c>
      <c r="G4" s="951">
        <v>0</v>
      </c>
      <c r="H4" s="951">
        <v>0</v>
      </c>
      <c r="I4" s="825">
        <f>F4-G4</f>
        <v>150125</v>
      </c>
      <c r="J4" s="108" t="s">
        <v>694</v>
      </c>
      <c r="K4" s="108" t="s">
        <v>696</v>
      </c>
      <c r="L4" s="401"/>
      <c r="M4" s="394">
        <f>150125-146674</f>
        <v>3451</v>
      </c>
    </row>
    <row r="5" spans="1:12" ht="20.25" customHeight="1">
      <c r="A5" s="111"/>
      <c r="B5" s="864" t="s">
        <v>688</v>
      </c>
      <c r="C5" s="120"/>
      <c r="D5" s="111" t="s">
        <v>595</v>
      </c>
      <c r="E5" s="576"/>
      <c r="F5" s="878">
        <v>0</v>
      </c>
      <c r="G5" s="878">
        <v>0</v>
      </c>
      <c r="H5" s="878">
        <v>0</v>
      </c>
      <c r="I5" s="878">
        <v>0</v>
      </c>
      <c r="J5" s="109"/>
      <c r="K5" s="111"/>
      <c r="L5" s="401"/>
    </row>
    <row r="6" spans="1:12" ht="20.25" customHeight="1">
      <c r="A6" s="111">
        <v>2</v>
      </c>
      <c r="B6" s="122" t="s">
        <v>519</v>
      </c>
      <c r="C6" s="120"/>
      <c r="D6" s="111" t="s">
        <v>515</v>
      </c>
      <c r="E6" s="576" t="s">
        <v>501</v>
      </c>
      <c r="F6" s="878">
        <v>0</v>
      </c>
      <c r="G6" s="878">
        <v>0</v>
      </c>
      <c r="H6" s="878">
        <v>0</v>
      </c>
      <c r="I6" s="878">
        <v>0</v>
      </c>
      <c r="J6" s="111" t="s">
        <v>82</v>
      </c>
      <c r="K6" s="111" t="s">
        <v>697</v>
      </c>
      <c r="L6" s="401"/>
    </row>
    <row r="7" spans="1:12" ht="20.25" customHeight="1">
      <c r="A7" s="111"/>
      <c r="B7" s="861" t="s">
        <v>520</v>
      </c>
      <c r="C7" s="120"/>
      <c r="D7" s="111" t="s">
        <v>513</v>
      </c>
      <c r="E7" s="576"/>
      <c r="F7" s="878"/>
      <c r="G7" s="878"/>
      <c r="H7" s="878"/>
      <c r="I7" s="878"/>
      <c r="J7" s="111"/>
      <c r="K7" s="612"/>
      <c r="L7" s="401"/>
    </row>
    <row r="8" spans="1:12" ht="20.25" customHeight="1">
      <c r="A8" s="111"/>
      <c r="B8" s="957" t="s">
        <v>695</v>
      </c>
      <c r="C8" s="120"/>
      <c r="D8" s="111"/>
      <c r="E8" s="576"/>
      <c r="F8" s="878"/>
      <c r="G8" s="878"/>
      <c r="H8" s="878"/>
      <c r="I8" s="878"/>
      <c r="J8" s="109"/>
      <c r="K8" s="109"/>
      <c r="L8" s="401"/>
    </row>
    <row r="9" spans="1:12" ht="20.25" customHeight="1">
      <c r="A9" s="111">
        <v>3</v>
      </c>
      <c r="B9" s="122" t="s">
        <v>711</v>
      </c>
      <c r="C9" s="120"/>
      <c r="D9" s="757" t="s">
        <v>595</v>
      </c>
      <c r="E9" s="318" t="s">
        <v>308</v>
      </c>
      <c r="F9" s="878">
        <v>0</v>
      </c>
      <c r="G9" s="878">
        <v>0</v>
      </c>
      <c r="H9" s="878">
        <v>0</v>
      </c>
      <c r="I9" s="878">
        <v>0</v>
      </c>
      <c r="J9" s="111" t="s">
        <v>82</v>
      </c>
      <c r="K9" s="123"/>
      <c r="L9" s="401"/>
    </row>
    <row r="10" spans="1:12" ht="20.25" customHeight="1">
      <c r="A10" s="111"/>
      <c r="B10" s="957" t="s">
        <v>704</v>
      </c>
      <c r="C10" s="120"/>
      <c r="D10" s="757"/>
      <c r="E10" s="111"/>
      <c r="F10" s="878"/>
      <c r="G10" s="878"/>
      <c r="H10" s="878"/>
      <c r="I10" s="878"/>
      <c r="J10" s="109"/>
      <c r="K10" s="109"/>
      <c r="L10" s="401"/>
    </row>
    <row r="11" spans="1:12" ht="20.25" customHeight="1">
      <c r="A11" s="491">
        <v>4</v>
      </c>
      <c r="B11" s="122" t="s">
        <v>700</v>
      </c>
      <c r="C11" s="29"/>
      <c r="D11" s="556" t="s">
        <v>499</v>
      </c>
      <c r="E11" s="857" t="s">
        <v>501</v>
      </c>
      <c r="F11" s="878">
        <v>0</v>
      </c>
      <c r="G11" s="878">
        <v>0</v>
      </c>
      <c r="H11" s="878">
        <v>0</v>
      </c>
      <c r="I11" s="878">
        <v>0</v>
      </c>
      <c r="J11" s="111" t="s">
        <v>392</v>
      </c>
      <c r="K11" s="111" t="s">
        <v>697</v>
      </c>
      <c r="L11" s="401"/>
    </row>
    <row r="12" spans="1:12" ht="20.25" customHeight="1">
      <c r="A12" s="491"/>
      <c r="B12" s="122" t="s">
        <v>698</v>
      </c>
      <c r="C12" s="29"/>
      <c r="D12" s="556" t="s">
        <v>500</v>
      </c>
      <c r="E12" s="873"/>
      <c r="F12" s="878"/>
      <c r="G12" s="878"/>
      <c r="H12" s="878"/>
      <c r="I12" s="878"/>
      <c r="J12" s="772"/>
      <c r="K12" s="318"/>
      <c r="L12" s="401"/>
    </row>
    <row r="13" spans="1:12" ht="20.25" customHeight="1">
      <c r="A13" s="491"/>
      <c r="B13" s="122" t="s">
        <v>699</v>
      </c>
      <c r="C13" s="29"/>
      <c r="D13" s="55"/>
      <c r="E13" s="850"/>
      <c r="F13" s="878"/>
      <c r="G13" s="878"/>
      <c r="H13" s="878"/>
      <c r="I13" s="878"/>
      <c r="J13" s="772"/>
      <c r="K13" s="612"/>
      <c r="L13" s="401"/>
    </row>
    <row r="14" spans="1:12" ht="20.25" customHeight="1">
      <c r="A14" s="491"/>
      <c r="B14" s="122" t="s">
        <v>701</v>
      </c>
      <c r="C14" s="29"/>
      <c r="D14" s="55"/>
      <c r="E14" s="850"/>
      <c r="F14" s="878"/>
      <c r="G14" s="878"/>
      <c r="H14" s="878"/>
      <c r="I14" s="878"/>
      <c r="J14" s="772"/>
      <c r="K14" s="612"/>
      <c r="L14" s="401"/>
    </row>
    <row r="15" spans="1:12" ht="20.25" customHeight="1">
      <c r="A15" s="491"/>
      <c r="B15" s="957" t="s">
        <v>703</v>
      </c>
      <c r="C15" s="864"/>
      <c r="D15" s="491"/>
      <c r="E15" s="652"/>
      <c r="F15" s="878"/>
      <c r="G15" s="878"/>
      <c r="H15" s="878"/>
      <c r="I15" s="878"/>
      <c r="J15" s="866"/>
      <c r="K15" s="109"/>
      <c r="L15" s="401"/>
    </row>
    <row r="16" spans="1:11" ht="20.25" customHeight="1">
      <c r="A16" s="111">
        <v>5</v>
      </c>
      <c r="B16" s="642" t="s">
        <v>702</v>
      </c>
      <c r="C16" s="490"/>
      <c r="D16" s="114" t="s">
        <v>638</v>
      </c>
      <c r="E16" s="233" t="s">
        <v>536</v>
      </c>
      <c r="F16" s="878">
        <v>0</v>
      </c>
      <c r="G16" s="878">
        <v>0</v>
      </c>
      <c r="H16" s="878">
        <v>0</v>
      </c>
      <c r="I16" s="878">
        <v>0</v>
      </c>
      <c r="J16" s="665" t="s">
        <v>755</v>
      </c>
      <c r="K16" s="111" t="s">
        <v>697</v>
      </c>
    </row>
    <row r="17" spans="1:11" ht="20.25" customHeight="1">
      <c r="A17" s="111"/>
      <c r="B17" s="958" t="s">
        <v>703</v>
      </c>
      <c r="C17" s="490"/>
      <c r="D17" s="114"/>
      <c r="E17" s="856"/>
      <c r="F17" s="878"/>
      <c r="G17" s="878"/>
      <c r="H17" s="878"/>
      <c r="I17" s="878"/>
      <c r="J17" s="887"/>
      <c r="K17" s="111"/>
    </row>
    <row r="18" spans="1:11" ht="20.25" customHeight="1">
      <c r="A18" s="111">
        <v>6</v>
      </c>
      <c r="B18" s="885" t="s">
        <v>766</v>
      </c>
      <c r="C18" s="884"/>
      <c r="D18" s="114" t="s">
        <v>638</v>
      </c>
      <c r="E18" s="856" t="s">
        <v>536</v>
      </c>
      <c r="F18" s="878">
        <v>0</v>
      </c>
      <c r="G18" s="878">
        <v>0</v>
      </c>
      <c r="H18" s="878">
        <v>0</v>
      </c>
      <c r="I18" s="878">
        <v>0</v>
      </c>
      <c r="J18" s="665" t="s">
        <v>755</v>
      </c>
      <c r="K18" s="111" t="s">
        <v>697</v>
      </c>
    </row>
    <row r="19" spans="1:12" ht="20.25" customHeight="1">
      <c r="A19" s="111">
        <v>7</v>
      </c>
      <c r="B19" s="383" t="s">
        <v>715</v>
      </c>
      <c r="C19" s="629"/>
      <c r="D19" s="719" t="s">
        <v>595</v>
      </c>
      <c r="E19" s="855" t="s">
        <v>528</v>
      </c>
      <c r="F19" s="878">
        <v>0</v>
      </c>
      <c r="G19" s="878">
        <v>0</v>
      </c>
      <c r="H19" s="878">
        <v>0</v>
      </c>
      <c r="I19" s="878">
        <v>0</v>
      </c>
      <c r="J19" s="491" t="s">
        <v>392</v>
      </c>
      <c r="K19" s="111" t="s">
        <v>697</v>
      </c>
      <c r="L19" s="401"/>
    </row>
    <row r="20" spans="1:12" ht="20.25" customHeight="1">
      <c r="A20" s="111"/>
      <c r="B20" s="886" t="s">
        <v>767</v>
      </c>
      <c r="C20" s="629"/>
      <c r="D20" s="628"/>
      <c r="E20" s="874"/>
      <c r="F20" s="878"/>
      <c r="G20" s="878"/>
      <c r="H20" s="878"/>
      <c r="I20" s="878"/>
      <c r="J20" s="705"/>
      <c r="K20" s="631"/>
      <c r="L20" s="401"/>
    </row>
    <row r="21" spans="1:11" ht="20.25" customHeight="1">
      <c r="A21" s="111">
        <v>8</v>
      </c>
      <c r="B21" s="122" t="s">
        <v>380</v>
      </c>
      <c r="C21" s="120"/>
      <c r="D21" s="111" t="s">
        <v>514</v>
      </c>
      <c r="E21" s="576" t="s">
        <v>296</v>
      </c>
      <c r="F21" s="878">
        <v>0</v>
      </c>
      <c r="G21" s="878">
        <v>0</v>
      </c>
      <c r="H21" s="878">
        <v>0</v>
      </c>
      <c r="I21" s="878">
        <v>0</v>
      </c>
      <c r="J21" s="111" t="s">
        <v>89</v>
      </c>
      <c r="K21" s="111" t="s">
        <v>697</v>
      </c>
    </row>
    <row r="22" spans="1:11" ht="20.25" customHeight="1">
      <c r="A22" s="111"/>
      <c r="B22" s="628" t="s">
        <v>695</v>
      </c>
      <c r="C22" s="120"/>
      <c r="D22" s="111"/>
      <c r="E22" s="576"/>
      <c r="F22" s="878"/>
      <c r="G22" s="878"/>
      <c r="H22" s="878"/>
      <c r="I22" s="878"/>
      <c r="J22" s="111"/>
      <c r="K22" s="111"/>
    </row>
    <row r="23" spans="1:11" ht="20.25" customHeight="1">
      <c r="A23" s="111">
        <v>9</v>
      </c>
      <c r="B23" s="572" t="s">
        <v>716</v>
      </c>
      <c r="C23" s="120"/>
      <c r="D23" s="111" t="s">
        <v>514</v>
      </c>
      <c r="E23" s="576" t="s">
        <v>296</v>
      </c>
      <c r="F23" s="878">
        <v>0</v>
      </c>
      <c r="G23" s="878">
        <v>0</v>
      </c>
      <c r="H23" s="878">
        <v>0</v>
      </c>
      <c r="I23" s="878">
        <v>0</v>
      </c>
      <c r="J23" s="111" t="s">
        <v>89</v>
      </c>
      <c r="K23" s="111" t="s">
        <v>697</v>
      </c>
    </row>
    <row r="24" spans="1:11" ht="20.25" customHeight="1">
      <c r="A24" s="111">
        <v>10</v>
      </c>
      <c r="B24" s="572" t="s">
        <v>708</v>
      </c>
      <c r="C24" s="78"/>
      <c r="D24" s="856" t="s">
        <v>514</v>
      </c>
      <c r="E24" s="237" t="s">
        <v>360</v>
      </c>
      <c r="F24" s="878">
        <v>0</v>
      </c>
      <c r="G24" s="878">
        <v>0</v>
      </c>
      <c r="H24" s="878">
        <v>0</v>
      </c>
      <c r="I24" s="878">
        <v>0</v>
      </c>
      <c r="J24" s="576" t="s">
        <v>89</v>
      </c>
      <c r="K24" s="111" t="s">
        <v>697</v>
      </c>
    </row>
    <row r="25" spans="1:11" ht="20.25" customHeight="1">
      <c r="A25" s="111"/>
      <c r="B25" s="935" t="s">
        <v>706</v>
      </c>
      <c r="C25" s="78"/>
      <c r="D25" s="856"/>
      <c r="E25" s="237"/>
      <c r="F25" s="878"/>
      <c r="G25" s="878"/>
      <c r="H25" s="878"/>
      <c r="I25" s="878"/>
      <c r="J25" s="576"/>
      <c r="K25" s="111"/>
    </row>
    <row r="26" spans="1:11" ht="20.25" customHeight="1">
      <c r="A26" s="510">
        <v>11</v>
      </c>
      <c r="B26" s="760" t="s">
        <v>709</v>
      </c>
      <c r="C26" s="761"/>
      <c r="D26" s="1056" t="s">
        <v>710</v>
      </c>
      <c r="E26" s="500" t="s">
        <v>300</v>
      </c>
      <c r="F26" s="1090">
        <v>0</v>
      </c>
      <c r="G26" s="1090">
        <v>0</v>
      </c>
      <c r="H26" s="1090">
        <v>0</v>
      </c>
      <c r="I26" s="1090">
        <v>0</v>
      </c>
      <c r="J26" s="1091" t="s">
        <v>89</v>
      </c>
      <c r="K26" s="510" t="s">
        <v>697</v>
      </c>
    </row>
    <row r="27" spans="1:11" ht="20.25" customHeight="1">
      <c r="A27" s="111"/>
      <c r="B27" s="628" t="s">
        <v>706</v>
      </c>
      <c r="C27" s="120"/>
      <c r="D27" s="111"/>
      <c r="E27" s="576"/>
      <c r="F27" s="878"/>
      <c r="G27" s="878"/>
      <c r="H27" s="878"/>
      <c r="I27" s="878"/>
      <c r="J27" s="111"/>
      <c r="K27" s="111"/>
    </row>
    <row r="28" spans="1:11" ht="20.25" customHeight="1">
      <c r="A28" s="111">
        <v>12</v>
      </c>
      <c r="B28" s="109" t="s">
        <v>387</v>
      </c>
      <c r="C28" s="122"/>
      <c r="D28" s="111" t="s">
        <v>505</v>
      </c>
      <c r="E28" s="505" t="s">
        <v>516</v>
      </c>
      <c r="F28" s="878">
        <v>0</v>
      </c>
      <c r="G28" s="878">
        <v>0</v>
      </c>
      <c r="H28" s="878">
        <v>0</v>
      </c>
      <c r="I28" s="878">
        <v>0</v>
      </c>
      <c r="J28" s="111" t="s">
        <v>384</v>
      </c>
      <c r="K28" s="111" t="s">
        <v>697</v>
      </c>
    </row>
    <row r="29" spans="1:11" ht="20.25" customHeight="1">
      <c r="A29" s="111"/>
      <c r="B29" s="628" t="s">
        <v>695</v>
      </c>
      <c r="C29" s="120"/>
      <c r="D29" s="757"/>
      <c r="E29" s="111"/>
      <c r="F29" s="878"/>
      <c r="G29" s="878"/>
      <c r="H29" s="878"/>
      <c r="I29" s="878"/>
      <c r="J29" s="111"/>
      <c r="K29" s="111"/>
    </row>
    <row r="30" spans="1:11" ht="20.25" customHeight="1">
      <c r="A30" s="111">
        <v>13</v>
      </c>
      <c r="B30" s="875" t="s">
        <v>705</v>
      </c>
      <c r="C30" s="123"/>
      <c r="D30" s="876" t="s">
        <v>707</v>
      </c>
      <c r="E30" s="836" t="s">
        <v>285</v>
      </c>
      <c r="F30" s="878">
        <v>0</v>
      </c>
      <c r="G30" s="878">
        <v>0</v>
      </c>
      <c r="H30" s="878">
        <v>0</v>
      </c>
      <c r="I30" s="878">
        <v>0</v>
      </c>
      <c r="J30" s="111" t="s">
        <v>384</v>
      </c>
      <c r="K30" s="111" t="s">
        <v>697</v>
      </c>
    </row>
    <row r="31" spans="1:11" ht="20.25" customHeight="1">
      <c r="A31" s="111"/>
      <c r="B31" s="960" t="s">
        <v>712</v>
      </c>
      <c r="C31" s="123"/>
      <c r="D31" s="959"/>
      <c r="E31" s="836"/>
      <c r="F31" s="952"/>
      <c r="G31" s="952"/>
      <c r="H31" s="952"/>
      <c r="I31" s="952"/>
      <c r="J31" s="402"/>
      <c r="K31" s="402"/>
    </row>
    <row r="32" spans="1:11" ht="20.25" customHeight="1">
      <c r="A32" s="498"/>
      <c r="B32" s="961" t="s">
        <v>706</v>
      </c>
      <c r="C32" s="962"/>
      <c r="D32" s="498"/>
      <c r="E32" s="870"/>
      <c r="F32" s="882"/>
      <c r="G32" s="955"/>
      <c r="H32" s="955"/>
      <c r="I32" s="883"/>
      <c r="J32" s="498"/>
      <c r="K32" s="498"/>
    </row>
    <row r="33" spans="1:11" ht="23.25" customHeight="1">
      <c r="A33" s="539"/>
      <c r="B33" s="537"/>
      <c r="C33" s="914" t="s">
        <v>41</v>
      </c>
      <c r="D33" s="536"/>
      <c r="E33" s="536"/>
      <c r="F33" s="871">
        <f>SUM(F4:F32)</f>
        <v>150125</v>
      </c>
      <c r="G33" s="956">
        <f>G4+G5+G6+G7+G8+G9+G10+G11+G12+G13+G14+G15+G16+G17+G18+G19+G20+G21+G22+G23+G24+G25+G26+G27+G28+G29+G30+G31+G32</f>
        <v>0</v>
      </c>
      <c r="H33" s="956">
        <f>H4+H5+H6+H7+H8+H9+H10+H11+H12+H13+H14+H15+H16+H17+H18+H19+H20+H21+H22+H23+H24+H25+H26+H27+H28+H29+H30+H31+H32</f>
        <v>0</v>
      </c>
      <c r="I33" s="871">
        <f>SUM(I4:I32)</f>
        <v>150125</v>
      </c>
      <c r="J33" s="853" t="s">
        <v>385</v>
      </c>
      <c r="K33" s="539"/>
    </row>
    <row r="34" spans="1:13" ht="18">
      <c r="A34" s="397"/>
      <c r="M34" s="397"/>
    </row>
    <row r="35" spans="1:13" ht="18">
      <c r="A35" s="397"/>
      <c r="M35" s="397"/>
    </row>
    <row r="36" spans="1:13" ht="18">
      <c r="A36" s="397"/>
      <c r="M36" s="397"/>
    </row>
    <row r="37" spans="1:13" ht="18">
      <c r="A37" s="397"/>
      <c r="M37" s="397"/>
    </row>
    <row r="38" spans="1:13" ht="18">
      <c r="A38" s="397"/>
      <c r="M38" s="397"/>
    </row>
    <row r="39" spans="1:13" ht="18">
      <c r="A39" s="397"/>
      <c r="M39" s="397"/>
    </row>
    <row r="40" spans="1:13" ht="18">
      <c r="A40" s="397"/>
      <c r="M40" s="397"/>
    </row>
    <row r="41" spans="1:13" ht="18">
      <c r="A41" s="397"/>
      <c r="M41" s="397"/>
    </row>
    <row r="42" spans="1:13" ht="18">
      <c r="A42" s="397"/>
      <c r="M42" s="397"/>
    </row>
    <row r="43" spans="1:13" ht="18">
      <c r="A43" s="397"/>
      <c r="M43" s="397"/>
    </row>
    <row r="44" ht="18">
      <c r="A44" s="397"/>
    </row>
    <row r="45" ht="18">
      <c r="A45" s="397"/>
    </row>
    <row r="50" spans="1:10" ht="18">
      <c r="A50" s="111">
        <v>8</v>
      </c>
      <c r="B50" s="109" t="s">
        <v>382</v>
      </c>
      <c r="C50" s="122"/>
      <c r="D50" s="111"/>
      <c r="E50" s="505"/>
      <c r="F50" s="110">
        <v>197800</v>
      </c>
      <c r="G50" s="110"/>
      <c r="H50" s="110"/>
      <c r="I50" s="396">
        <f>F50-G50</f>
        <v>197800</v>
      </c>
      <c r="J50" s="111" t="s">
        <v>383</v>
      </c>
    </row>
    <row r="51" spans="1:13" ht="18">
      <c r="A51" s="111">
        <v>9</v>
      </c>
      <c r="B51" s="109" t="s">
        <v>422</v>
      </c>
      <c r="C51" s="122"/>
      <c r="D51" s="111"/>
      <c r="E51" s="505"/>
      <c r="F51" s="110">
        <v>149202</v>
      </c>
      <c r="G51" s="110"/>
      <c r="H51" s="110"/>
      <c r="I51" s="396">
        <f>F51-G51</f>
        <v>149202</v>
      </c>
      <c r="J51" s="111" t="s">
        <v>383</v>
      </c>
      <c r="K51" s="398"/>
      <c r="L51" s="398"/>
      <c r="M51" s="397"/>
    </row>
  </sheetData>
  <sheetProtection/>
  <mergeCells count="5">
    <mergeCell ref="B2:C3"/>
    <mergeCell ref="D2:D3"/>
    <mergeCell ref="A2:A3"/>
    <mergeCell ref="F2:I2"/>
    <mergeCell ref="J2:J3"/>
  </mergeCells>
  <printOptions horizontalCentered="1"/>
  <pageMargins left="0.11811023622047245" right="0" top="0.7480314960629921" bottom="0.551181102362204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9"/>
  <sheetViews>
    <sheetView zoomScale="118" zoomScaleNormal="118" zoomScalePageLayoutView="0" workbookViewId="0" topLeftCell="A4">
      <selection activeCell="D30" sqref="D30"/>
    </sheetView>
  </sheetViews>
  <sheetFormatPr defaultColWidth="9.140625" defaultRowHeight="12.75"/>
  <cols>
    <col min="1" max="1" width="4.140625" style="394" customWidth="1"/>
    <col min="2" max="2" width="9.140625" style="394" customWidth="1"/>
    <col min="3" max="3" width="38.28125" style="394" customWidth="1"/>
    <col min="4" max="4" width="16.28125" style="394" customWidth="1"/>
    <col min="5" max="5" width="12.8515625" style="394" customWidth="1"/>
    <col min="6" max="6" width="11.421875" style="394" customWidth="1"/>
    <col min="7" max="7" width="9.140625" style="394" customWidth="1"/>
    <col min="8" max="8" width="9.00390625" style="394" customWidth="1"/>
    <col min="9" max="9" width="11.28125" style="394" customWidth="1"/>
    <col min="10" max="10" width="10.28125" style="394" customWidth="1"/>
    <col min="11" max="11" width="14.00390625" style="394" customWidth="1"/>
    <col min="12" max="12" width="11.421875" style="394" bestFit="1" customWidth="1"/>
    <col min="13" max="13" width="10.8515625" style="394" bestFit="1" customWidth="1"/>
    <col min="14" max="16384" width="9.140625" style="394" customWidth="1"/>
  </cols>
  <sheetData>
    <row r="1" ht="20.25" customHeight="1">
      <c r="A1" s="394" t="s">
        <v>718</v>
      </c>
    </row>
    <row r="2" spans="1:11" ht="20.25" customHeight="1">
      <c r="A2" s="1278" t="s">
        <v>370</v>
      </c>
      <c r="B2" s="1280" t="s">
        <v>672</v>
      </c>
      <c r="C2" s="1281"/>
      <c r="D2" s="1278" t="s">
        <v>497</v>
      </c>
      <c r="E2" s="484" t="s">
        <v>0</v>
      </c>
      <c r="F2" s="1283" t="s">
        <v>1</v>
      </c>
      <c r="G2" s="1284"/>
      <c r="H2" s="1284"/>
      <c r="I2" s="1285"/>
      <c r="J2" s="1282" t="s">
        <v>2</v>
      </c>
      <c r="K2" s="851" t="s">
        <v>671</v>
      </c>
    </row>
    <row r="3" spans="1:11" ht="20.25" customHeight="1">
      <c r="A3" s="1279"/>
      <c r="B3" s="1196"/>
      <c r="C3" s="1198"/>
      <c r="D3" s="1279"/>
      <c r="E3" s="400" t="s">
        <v>498</v>
      </c>
      <c r="F3" s="858" t="s">
        <v>495</v>
      </c>
      <c r="G3" s="858" t="s">
        <v>496</v>
      </c>
      <c r="H3" s="858" t="s">
        <v>665</v>
      </c>
      <c r="I3" s="858" t="s">
        <v>40</v>
      </c>
      <c r="J3" s="1279"/>
      <c r="K3" s="852" t="s">
        <v>679</v>
      </c>
    </row>
    <row r="4" spans="1:12" ht="20.25" customHeight="1">
      <c r="A4" s="108">
        <v>1</v>
      </c>
      <c r="B4" s="881" t="s">
        <v>719</v>
      </c>
      <c r="C4" s="119"/>
      <c r="D4" s="108" t="s">
        <v>721</v>
      </c>
      <c r="E4" s="575" t="s">
        <v>722</v>
      </c>
      <c r="F4" s="825">
        <v>84160</v>
      </c>
      <c r="G4" s="951">
        <v>0</v>
      </c>
      <c r="H4" s="951">
        <v>0</v>
      </c>
      <c r="I4" s="825">
        <f>F4-G4</f>
        <v>84160</v>
      </c>
      <c r="J4" s="890" t="s">
        <v>723</v>
      </c>
      <c r="K4" s="111" t="s">
        <v>770</v>
      </c>
      <c r="L4" s="401"/>
    </row>
    <row r="5" spans="1:12" ht="20.25" customHeight="1">
      <c r="A5" s="111"/>
      <c r="B5" s="383" t="s">
        <v>720</v>
      </c>
      <c r="C5" s="120"/>
      <c r="D5" s="111"/>
      <c r="E5" s="505"/>
      <c r="F5" s="396"/>
      <c r="G5" s="878"/>
      <c r="H5" s="878"/>
      <c r="I5" s="396"/>
      <c r="J5" s="109"/>
      <c r="K5" s="111"/>
      <c r="L5" s="401"/>
    </row>
    <row r="6" spans="1:12" ht="20.25" customHeight="1">
      <c r="A6" s="111">
        <v>2</v>
      </c>
      <c r="B6" s="573" t="s">
        <v>724</v>
      </c>
      <c r="C6" s="120"/>
      <c r="D6" s="634" t="s">
        <v>595</v>
      </c>
      <c r="E6" s="233" t="s">
        <v>725</v>
      </c>
      <c r="F6" s="576">
        <v>0</v>
      </c>
      <c r="G6" s="925">
        <v>0</v>
      </c>
      <c r="H6" s="924">
        <v>0</v>
      </c>
      <c r="I6" s="877">
        <v>0</v>
      </c>
      <c r="J6" s="111" t="s">
        <v>72</v>
      </c>
      <c r="K6" s="111" t="s">
        <v>770</v>
      </c>
      <c r="L6" s="401"/>
    </row>
    <row r="7" spans="1:12" ht="20.25" customHeight="1">
      <c r="A7" s="111"/>
      <c r="B7" s="966" t="s">
        <v>706</v>
      </c>
      <c r="C7" s="120"/>
      <c r="D7" s="634"/>
      <c r="E7" s="234"/>
      <c r="F7" s="505"/>
      <c r="G7" s="963"/>
      <c r="H7" s="923"/>
      <c r="I7" s="877"/>
      <c r="J7" s="111"/>
      <c r="K7" s="123"/>
      <c r="L7" s="401"/>
    </row>
    <row r="8" spans="1:12" ht="20.25" customHeight="1">
      <c r="A8" s="111">
        <v>3</v>
      </c>
      <c r="B8" s="573" t="s">
        <v>726</v>
      </c>
      <c r="C8" s="212"/>
      <c r="D8" s="634" t="s">
        <v>283</v>
      </c>
      <c r="E8" s="233" t="s">
        <v>285</v>
      </c>
      <c r="F8" s="505">
        <v>0</v>
      </c>
      <c r="G8" s="925">
        <v>0</v>
      </c>
      <c r="H8" s="924">
        <v>0</v>
      </c>
      <c r="I8" s="877">
        <v>0</v>
      </c>
      <c r="J8" s="111" t="s">
        <v>69</v>
      </c>
      <c r="K8" s="111" t="s">
        <v>770</v>
      </c>
      <c r="L8" s="401"/>
    </row>
    <row r="9" spans="1:12" ht="20.25" customHeight="1">
      <c r="A9" s="111"/>
      <c r="B9" s="957" t="s">
        <v>706</v>
      </c>
      <c r="C9" s="120"/>
      <c r="D9" s="111"/>
      <c r="E9" s="111"/>
      <c r="F9" s="505"/>
      <c r="G9" s="963"/>
      <c r="H9" s="923"/>
      <c r="I9" s="877"/>
      <c r="J9" s="109"/>
      <c r="K9" s="123"/>
      <c r="L9" s="401"/>
    </row>
    <row r="10" spans="1:12" ht="20.25" customHeight="1">
      <c r="A10" s="111">
        <v>4</v>
      </c>
      <c r="B10" s="109" t="s">
        <v>727</v>
      </c>
      <c r="C10" s="492"/>
      <c r="D10" s="792" t="s">
        <v>301</v>
      </c>
      <c r="E10" s="237" t="s">
        <v>300</v>
      </c>
      <c r="F10" s="505">
        <v>0</v>
      </c>
      <c r="G10" s="925">
        <v>0</v>
      </c>
      <c r="H10" s="924">
        <v>0</v>
      </c>
      <c r="I10" s="877">
        <v>0</v>
      </c>
      <c r="J10" s="111" t="s">
        <v>431</v>
      </c>
      <c r="K10" s="111" t="s">
        <v>770</v>
      </c>
      <c r="L10" s="105"/>
    </row>
    <row r="11" spans="1:12" ht="20.25" customHeight="1">
      <c r="A11" s="111"/>
      <c r="B11" s="109" t="s">
        <v>428</v>
      </c>
      <c r="C11" s="492"/>
      <c r="D11" s="793" t="s">
        <v>302</v>
      </c>
      <c r="E11" s="472"/>
      <c r="F11" s="505"/>
      <c r="G11" s="963"/>
      <c r="H11" s="923"/>
      <c r="I11" s="877"/>
      <c r="J11" s="54"/>
      <c r="K11" s="531"/>
      <c r="L11" s="11"/>
    </row>
    <row r="12" spans="1:12" ht="20.25" customHeight="1">
      <c r="A12" s="491"/>
      <c r="B12" s="109" t="s">
        <v>353</v>
      </c>
      <c r="C12" s="115"/>
      <c r="D12" s="794" t="s">
        <v>436</v>
      </c>
      <c r="E12" s="550"/>
      <c r="F12" s="505"/>
      <c r="G12" s="963"/>
      <c r="H12" s="923"/>
      <c r="I12" s="877"/>
      <c r="J12" s="54"/>
      <c r="K12" s="531"/>
      <c r="L12" s="11"/>
    </row>
    <row r="13" spans="1:12" ht="20.25" customHeight="1">
      <c r="A13" s="491"/>
      <c r="B13" s="628" t="s">
        <v>703</v>
      </c>
      <c r="C13" s="29"/>
      <c r="D13" s="584" t="s">
        <v>500</v>
      </c>
      <c r="E13" s="873"/>
      <c r="F13" s="505"/>
      <c r="G13" s="963"/>
      <c r="H13" s="923"/>
      <c r="I13" s="877"/>
      <c r="J13" s="772"/>
      <c r="K13" s="318"/>
      <c r="L13" s="124"/>
    </row>
    <row r="14" spans="1:11" ht="20.25" customHeight="1">
      <c r="A14" s="491">
        <v>5</v>
      </c>
      <c r="B14" s="109" t="s">
        <v>728</v>
      </c>
      <c r="C14" s="388"/>
      <c r="D14" s="114" t="s">
        <v>284</v>
      </c>
      <c r="E14" s="237" t="s">
        <v>289</v>
      </c>
      <c r="F14" s="505">
        <v>0</v>
      </c>
      <c r="G14" s="925">
        <v>0</v>
      </c>
      <c r="H14" s="924">
        <v>0</v>
      </c>
      <c r="I14" s="877">
        <v>0</v>
      </c>
      <c r="J14" s="111" t="s">
        <v>71</v>
      </c>
      <c r="K14" s="111" t="s">
        <v>770</v>
      </c>
    </row>
    <row r="15" spans="1:11" ht="20.25" customHeight="1">
      <c r="A15" s="491"/>
      <c r="B15" s="232" t="s">
        <v>427</v>
      </c>
      <c r="C15" s="492"/>
      <c r="D15" s="30"/>
      <c r="E15" s="30"/>
      <c r="F15" s="54"/>
      <c r="G15" s="964"/>
      <c r="H15" s="921"/>
      <c r="I15" s="378"/>
      <c r="J15" s="54"/>
      <c r="K15" s="531"/>
    </row>
    <row r="16" spans="1:11" ht="20.25" customHeight="1">
      <c r="A16" s="491"/>
      <c r="B16" s="109" t="s">
        <v>689</v>
      </c>
      <c r="C16" s="492"/>
      <c r="D16" s="30"/>
      <c r="E16" s="30"/>
      <c r="F16" s="54"/>
      <c r="G16" s="964"/>
      <c r="H16" s="921"/>
      <c r="I16" s="378"/>
      <c r="J16" s="54"/>
      <c r="K16" s="531"/>
    </row>
    <row r="17" spans="1:11" ht="20.25" customHeight="1">
      <c r="A17" s="491"/>
      <c r="B17" s="874" t="s">
        <v>703</v>
      </c>
      <c r="C17" s="492"/>
      <c r="D17" s="30"/>
      <c r="E17" s="54"/>
      <c r="F17" s="30"/>
      <c r="G17" s="936"/>
      <c r="H17" s="921"/>
      <c r="I17" s="378"/>
      <c r="J17" s="54"/>
      <c r="K17" s="531"/>
    </row>
    <row r="18" spans="1:11" ht="20.25" customHeight="1">
      <c r="A18" s="491">
        <v>6</v>
      </c>
      <c r="B18" s="389" t="s">
        <v>729</v>
      </c>
      <c r="C18" s="389"/>
      <c r="D18" s="233" t="s">
        <v>295</v>
      </c>
      <c r="E18" s="233" t="s">
        <v>296</v>
      </c>
      <c r="F18" s="505">
        <v>0</v>
      </c>
      <c r="G18" s="925">
        <v>0</v>
      </c>
      <c r="H18" s="924">
        <v>0</v>
      </c>
      <c r="I18" s="877">
        <v>0</v>
      </c>
      <c r="J18" s="111" t="s">
        <v>73</v>
      </c>
      <c r="K18" s="111" t="s">
        <v>770</v>
      </c>
    </row>
    <row r="19" spans="1:12" ht="20.25" customHeight="1">
      <c r="A19" s="491"/>
      <c r="B19" s="628" t="s">
        <v>703</v>
      </c>
      <c r="C19" s="29"/>
      <c r="D19" s="55"/>
      <c r="E19" s="850"/>
      <c r="F19" s="556"/>
      <c r="G19" s="954"/>
      <c r="H19" s="954"/>
      <c r="I19" s="110"/>
      <c r="J19" s="772"/>
      <c r="K19" s="612"/>
      <c r="L19" s="401"/>
    </row>
    <row r="20" spans="1:12" ht="20.25" customHeight="1">
      <c r="A20" s="491"/>
      <c r="B20" s="868"/>
      <c r="C20" s="31"/>
      <c r="D20" s="65"/>
      <c r="E20" s="891"/>
      <c r="F20" s="754"/>
      <c r="G20" s="965"/>
      <c r="H20" s="965"/>
      <c r="I20" s="892"/>
      <c r="J20" s="893"/>
      <c r="K20" s="894"/>
      <c r="L20" s="401"/>
    </row>
    <row r="21" spans="1:11" ht="26.25" customHeight="1">
      <c r="A21" s="539"/>
      <c r="B21" s="537"/>
      <c r="C21" s="914" t="s">
        <v>41</v>
      </c>
      <c r="D21" s="536"/>
      <c r="E21" s="536"/>
      <c r="F21" s="871">
        <v>84160</v>
      </c>
      <c r="G21" s="967">
        <v>0</v>
      </c>
      <c r="H21" s="968">
        <v>0</v>
      </c>
      <c r="I21" s="871">
        <v>84160</v>
      </c>
      <c r="J21" s="853" t="s">
        <v>385</v>
      </c>
      <c r="K21" s="539"/>
    </row>
    <row r="22" spans="1:13" ht="18">
      <c r="A22" s="397"/>
      <c r="M22" s="397"/>
    </row>
    <row r="23" spans="1:13" ht="18">
      <c r="A23" s="397"/>
      <c r="M23" s="397"/>
    </row>
    <row r="24" spans="1:13" ht="18">
      <c r="A24" s="397"/>
      <c r="M24" s="397"/>
    </row>
    <row r="25" spans="1:13" ht="18">
      <c r="A25" s="397"/>
      <c r="M25" s="397"/>
    </row>
    <row r="26" spans="1:13" ht="18">
      <c r="A26" s="397"/>
      <c r="M26" s="397"/>
    </row>
    <row r="27" spans="1:13" ht="20.25">
      <c r="A27" s="397"/>
      <c r="C27" s="889"/>
      <c r="M27" s="397"/>
    </row>
    <row r="28" spans="1:13" ht="20.25">
      <c r="A28" s="397"/>
      <c r="C28" s="889"/>
      <c r="M28" s="397"/>
    </row>
    <row r="29" spans="1:13" ht="20.25">
      <c r="A29" s="397"/>
      <c r="C29" s="889"/>
      <c r="M29" s="397"/>
    </row>
    <row r="30" spans="1:13" ht="18">
      <c r="A30" s="397"/>
      <c r="M30" s="397"/>
    </row>
    <row r="31" spans="1:13" ht="18">
      <c r="A31" s="397"/>
      <c r="M31" s="397"/>
    </row>
    <row r="32" ht="18">
      <c r="A32" s="397"/>
    </row>
    <row r="33" ht="18">
      <c r="A33" s="397"/>
    </row>
    <row r="38" spans="1:10" ht="18">
      <c r="A38" s="111">
        <v>8</v>
      </c>
      <c r="B38" s="109" t="s">
        <v>382</v>
      </c>
      <c r="C38" s="122"/>
      <c r="D38" s="111"/>
      <c r="E38" s="505"/>
      <c r="F38" s="110">
        <v>197800</v>
      </c>
      <c r="G38" s="110"/>
      <c r="H38" s="110"/>
      <c r="I38" s="396">
        <f>F38-G38</f>
        <v>197800</v>
      </c>
      <c r="J38" s="111" t="s">
        <v>383</v>
      </c>
    </row>
    <row r="39" spans="1:13" ht="18">
      <c r="A39" s="111">
        <v>9</v>
      </c>
      <c r="B39" s="109" t="s">
        <v>422</v>
      </c>
      <c r="C39" s="122"/>
      <c r="D39" s="111"/>
      <c r="E39" s="505"/>
      <c r="F39" s="110">
        <v>149202</v>
      </c>
      <c r="G39" s="110"/>
      <c r="H39" s="110"/>
      <c r="I39" s="396">
        <f>F39-G39</f>
        <v>149202</v>
      </c>
      <c r="J39" s="111" t="s">
        <v>383</v>
      </c>
      <c r="K39" s="398"/>
      <c r="L39" s="398"/>
      <c r="M39" s="397"/>
    </row>
  </sheetData>
  <sheetProtection/>
  <mergeCells count="5">
    <mergeCell ref="A2:A3"/>
    <mergeCell ref="B2:C3"/>
    <mergeCell ref="D2:D3"/>
    <mergeCell ref="F2:I2"/>
    <mergeCell ref="J2:J3"/>
  </mergeCells>
  <printOptions horizontalCentered="1"/>
  <pageMargins left="0.11811023622047245" right="0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ScOrPiOnE</dc:creator>
  <cp:keywords/>
  <dc:description/>
  <cp:lastModifiedBy>Platinum</cp:lastModifiedBy>
  <cp:lastPrinted>2012-05-15T07:24:49Z</cp:lastPrinted>
  <dcterms:created xsi:type="dcterms:W3CDTF">2008-09-18T06:26:03Z</dcterms:created>
  <dcterms:modified xsi:type="dcterms:W3CDTF">2012-05-23T06:46:26Z</dcterms:modified>
  <cp:category/>
  <cp:version/>
  <cp:contentType/>
  <cp:contentStatus/>
</cp:coreProperties>
</file>