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00" activeTab="0"/>
  </bookViews>
  <sheets>
    <sheet name="กล3" sheetId="1" r:id="rId1"/>
  </sheets>
  <definedNames>
    <definedName name="_xlnm.Print_Titles" localSheetId="0">'กล3'!$3:$4</definedName>
  </definedNames>
  <calcPr fullCalcOnLoad="1"/>
</workbook>
</file>

<file path=xl/sharedStrings.xml><?xml version="1.0" encoding="utf-8"?>
<sst xmlns="http://schemas.openxmlformats.org/spreadsheetml/2006/main" count="546" uniqueCount="372">
  <si>
    <t>มาตรการ/โครงการ/งาน/กิจกรรม</t>
  </si>
  <si>
    <t>เป้าหมาย</t>
  </si>
  <si>
    <t>ตัวชี้วัด</t>
  </si>
  <si>
    <t>งบประมาณ ปี 2558 จำแนกตามงบรายจ่าย</t>
  </si>
  <si>
    <t>จัดสรร/ดำเนินงาน</t>
  </si>
  <si>
    <t>ไตรมาส</t>
  </si>
  <si>
    <t>แหล่งเงิน</t>
  </si>
  <si>
    <t>หน่วยงานรับผิดชอบ</t>
  </si>
  <si>
    <t>รวม</t>
  </si>
  <si>
    <t>งบดำเนินงาน</t>
  </si>
  <si>
    <t>งบลงทุน</t>
  </si>
  <si>
    <t>งบเงินอุดหนุน</t>
  </si>
  <si>
    <t>สพฐ.</t>
  </si>
  <si>
    <t>สพป./สพม.</t>
  </si>
  <si>
    <t>สถานศึกษา</t>
  </si>
  <si>
    <t>โครงการพัฒนาครูทั้งระบบเต็มตามศักยภาพ</t>
  </si>
  <si>
    <t>จุดเน้นด้านครู : ครูได้รับการพัฒนาองค์ความรู้และสมรรถนะผ่านการปฏิบัติจริงและการช่วยเหลือ</t>
  </si>
  <si>
    <t>ร้อยละ 100 ของครูที่เข้า</t>
  </si>
  <si>
    <t>1-4</t>
  </si>
  <si>
    <t>กลุ่มพัฒนา3</t>
  </si>
  <si>
    <t>การจัดการเรียนการสอนตามบริบทของผู้เรียนและ</t>
  </si>
  <si>
    <t>รับการพัฒนามีทักษะและ</t>
  </si>
  <si>
    <t>ขนาดที่หลากหลายของโรงเรียน และความต้องการ</t>
  </si>
  <si>
    <t>สมรรถนะด้านการจัด</t>
  </si>
  <si>
    <t>จำเป็นของสถานศึกษาและสำนักงานเขตพื้นที่</t>
  </si>
  <si>
    <t>การเรียนการสอนที่สูงขึ้น</t>
  </si>
  <si>
    <t>ร้อยละ 80 ของผู้เข้ารับ</t>
  </si>
  <si>
    <t>การพัฒนามีความรู้</t>
  </si>
  <si>
    <t>สามารถจัดการเรียนการ</t>
  </si>
  <si>
    <t>สอนกลุ่มสาระการเรียนรู้</t>
  </si>
  <si>
    <t>สุขศึกษาและพลศึกษา</t>
  </si>
  <si>
    <t>ด้านบรรณารักษ์</t>
  </si>
  <si>
    <t>การพัฒนามีความรู้ความ</t>
  </si>
  <si>
    <t xml:space="preserve">สามารถด้านการวัดผล </t>
  </si>
  <si>
    <t>ขนาดเล็ก ที่เพิ่มขึ้น</t>
  </si>
  <si>
    <t>สรุปผลการประเมินและ</t>
  </si>
  <si>
    <t>กลุ่มแผน</t>
  </si>
  <si>
    <t>ติดตามการพัฒนาครู</t>
  </si>
  <si>
    <t>ร้อยละ 80 ของผู้ที่ได้รับ</t>
  </si>
  <si>
    <t>การพัฒนาสามารถจัด</t>
  </si>
  <si>
    <t>การเรียนการสอนในวิชา</t>
  </si>
  <si>
    <t>วิทยาศาสตร์ คณิตศาสตร์</t>
  </si>
  <si>
    <t>คอมพิวเตอร์บูรณาการ</t>
  </si>
  <si>
    <t>กับภาษาอังกฤษ</t>
  </si>
  <si>
    <t xml:space="preserve">การพัฒนาด้วยระบบ </t>
  </si>
  <si>
    <t>e-training (UTQ online)</t>
  </si>
  <si>
    <t>ผ่านเกณฑ์</t>
  </si>
  <si>
    <t>การเรียนรู้ได้อย่างมี</t>
  </si>
  <si>
    <t>ประสิทธิภาพ</t>
  </si>
  <si>
    <t>จำนวนครูผู้สอนที่มี</t>
  </si>
  <si>
    <t>สมรรถนะสูงได้รับ</t>
  </si>
  <si>
    <t>ทุนการศึกษาต่อ</t>
  </si>
  <si>
    <t>ปริญญาโท</t>
  </si>
  <si>
    <t xml:space="preserve"> - จัดทุนให้กับครูดนตรี ต่อเนื่อง ปี  57 จำนวน 46 ทุน</t>
  </si>
  <si>
    <t xml:space="preserve">    ทุนละ 140,000 บาท เป็นเงิน 6,440,000 บาท</t>
  </si>
  <si>
    <t xml:space="preserve"> - จัดทุนปี  58  เป็นเงิน 18,560,000  บาท</t>
  </si>
  <si>
    <t>จุดเน้นผู้บริหาร : พัฒนาผู้บริหารสถานศึกษากลุ่มที่มีความจำเป็นต้องได้รับการพัฒนาเร่งด่วน</t>
  </si>
  <si>
    <t>การพัฒนาสามารถยกระดับ</t>
  </si>
  <si>
    <t>คุณภาพโรงเรียนให้มีผล</t>
  </si>
  <si>
    <t>สัมฤทธิ์สูงขึ้น</t>
  </si>
  <si>
    <t>ร้อยละ 80 ของผู้ได้รับการ</t>
  </si>
  <si>
    <t>พัฒนามีความรู้ในการ</t>
  </si>
  <si>
    <t>บริหารงานพัฒนาบุคลากร</t>
  </si>
  <si>
    <t>รวมทั้งสิ้น</t>
  </si>
  <si>
    <t>1. มีรูปแบบการนิเทศที่เอื้อต่อการยกระดับผลสัมฤทธิ์ฯที่สอดคล้องกับสภาพเขตพื้นที่</t>
  </si>
  <si>
    <t>1.เขตพื้นที่ร้อยละ 80 มีรูปแบบการนิเทศที่สอดคล้องกับสภาพพื้นที่</t>
  </si>
  <si>
    <t xml:space="preserve"> - การวิจัยและพัฒนารูปแบบการนิเทศที่เอื้อต่อการยกระดับคุณภาพการศึกษา(2553-2562)</t>
  </si>
  <si>
    <t>2. เขตพื้นที่ฯร้อยละ 80 มีผลสัมฤทธิ์ทางการเรียนสูงขึ้น</t>
  </si>
  <si>
    <t>เครือข่ายการนิเทศ 12 เครือข่าย สามารถนิเทศให้ครูใช้สื่อ 60 พรรษาได้ อย่างมีประสิทธิภาพ</t>
  </si>
  <si>
    <t>1.ครูกลุ่มเป้าหมายร้อยละ 80 ใช้สื่อได้อย่างมีประสิทธิภาพ</t>
  </si>
  <si>
    <t xml:space="preserve"> - เครือข่ายการนิเทศการใช้สื่อ 60 พรรษา เพื่อพัฒนาคุณภาพการเรียนการสอน(2556-2560)</t>
  </si>
  <si>
    <t>2.โรงเรียนร้อยละ 80 มีผลสัมฤทธิ์ทางการเรียนสูงขึ้น</t>
  </si>
  <si>
    <t>3.เครือข่ายการนิเทศร้อยละ 100 สามารถนิเทศการใช้สื่อของครูได้อย่างมีประสิทธิภาพ</t>
  </si>
  <si>
    <t>สพร.</t>
  </si>
  <si>
    <t>4</t>
  </si>
  <si>
    <t>พัฒนาครูฯ</t>
  </si>
  <si>
    <t>1-2</t>
  </si>
  <si>
    <t>ร้อยละ 100 ของบุคลากรทางการศึกษาอื่นตามมาตรา 38 ค.(2) ได้รับการพัฒนาให้มีสมรรถนะตามมาตรฐานกำหนดตำแหน่งและมีผลการประเมินสมรรถนะเฉลี่ยโดยรวมในระดับที่สูงขึ้น</t>
  </si>
  <si>
    <t>2-3</t>
  </si>
  <si>
    <t>2-4</t>
  </si>
  <si>
    <t>ผอ.สพท., รอง ผอ.สพท. และผู้ช่วยนักวิจัย จำนวน 900 คน</t>
  </si>
  <si>
    <t>1-3</t>
  </si>
  <si>
    <t>บุคลากร สพฐ. (ส่วนกลาง) จำนวน 300 คน</t>
  </si>
  <si>
    <t>ร้อยละ 80 ของบุคลากร สพฐ.มีทักษะการใช้ภาษาอังกฤษและสามารถสื่อสารในชีวิตประจำวันได้ เพื่อเพิ่มประสิทธิภาพในการปฏิบัติงานให้สูงขึ้น</t>
  </si>
  <si>
    <t>ครูและบุคลากรทางการศึกษาทุกตำแหน่ง ทุกสายงาน ระดับชาติ 1,500 คน ระดับภาค 5,000 คน</t>
  </si>
  <si>
    <t>ร้อยละ 100 ของบุคลากร สพฐ.ได้รับการพัฒนาภาวะผู้นำการเปลี่ยนแปลงทางการศึกษา มีคุณภาพและประสิทธิภาพในการปฏิบัติงาน</t>
  </si>
  <si>
    <t>พัฒนาครู</t>
  </si>
  <si>
    <t>รอง ผอ.สพท., ผอ.กลุ่ม จากทุก สพท. และ ผอ.กลุ่ม/หน.งาน ใน สพฐ.(ส่วนกลาง) จำนวน 900 คน</t>
  </si>
  <si>
    <t>สพค.</t>
  </si>
  <si>
    <t>ศนฐ.</t>
  </si>
  <si>
    <t>โครงการเพิ่มประสิทธิผลกลยุทธ์</t>
  </si>
  <si>
    <t>ข้าราชการพลเรือนสามัญที่ครองตำแหน่งทางวิชาการใน สพฐ.(ส่วนกลาง) ที่มีคุณสมบัติครบถ้วนที่จะเสนอผลงานได้ ประมาณ 100 คน และข้าราชการผู้ดำรงตำแหน่งนิติกรในสังกัด สพท.ต่าง ๆ ที่มีคุณสมบัติครบถ้วนที่จะเสนอขอรับการคัดเลือกให้ได้รับเงินเพิ่มสำหรับตำแหน่งที่มีเหตุพิเศษ ตำแหน่งนิติกร (พ.ต.ก.) จำนวน 150 คน (ส่วนกลาง 15 คน สพท. 135 คน)</t>
  </si>
  <si>
    <t>ภาคบังคับ/ม.ต้นปกติ</t>
  </si>
  <si>
    <t>สพฐ.แต่งตั้งได้ครบตามกรอบอัตรากำลังที่กำหนด กระบวนการสรรหาคัดเลือกชัดเจน โปร่งใส ตรวจสอบได้</t>
  </si>
  <si>
    <t>2</t>
  </si>
  <si>
    <t>ร้อยละ 100 ของจำนวน</t>
  </si>
  <si>
    <t>กลุ่มพัฒนา2</t>
  </si>
  <si>
    <t>จิตวิญญาณครู</t>
  </si>
  <si>
    <t xml:space="preserve">  - ประชุมคณะกรรมการคัดเลือก</t>
  </si>
  <si>
    <t>คัดเลือกให้ได้รับรางวัล</t>
  </si>
  <si>
    <t xml:space="preserve">  - สัมมนาแลกเปลี่ยนเรียนรู้/มอบรางวัล</t>
  </si>
  <si>
    <t xml:space="preserve">     ยกย่องเชิดชูเกียรติในงานวันครู 16 มค 57</t>
  </si>
  <si>
    <t xml:space="preserve"> - ติดตามตรวจสอบ คัดเลือกจากสภาพจริง</t>
  </si>
  <si>
    <t xml:space="preserve">     ยกย่องเชิดชูเกียรติในงานวันครู 16 มค. 57</t>
  </si>
  <si>
    <t>ร้อยละ 100 ของครูผู้ช่วย</t>
  </si>
  <si>
    <t>กลุ่มพัฒนา1</t>
  </si>
  <si>
    <t>ตามหลักสูตรที่ กพ. กำหนด</t>
  </si>
  <si>
    <t>ได้รับการเตรียมความพร้อม</t>
  </si>
  <si>
    <t xml:space="preserve"> - อบรมข้าราชการบรรจุใหม่</t>
  </si>
  <si>
    <t>และพัฒนาอย่างเข้มตาม</t>
  </si>
  <si>
    <t>(1,000,000)</t>
  </si>
  <si>
    <t xml:space="preserve"> - อบรมหลักสูตรตามที่สำนักงาน กพ. กำหนด ได้แก่</t>
  </si>
  <si>
    <t>หลักสูตร กพ. กำหนด</t>
  </si>
  <si>
    <t>(15,132,800)</t>
  </si>
  <si>
    <t xml:space="preserve">   นบส./วปอ.</t>
  </si>
  <si>
    <t>หลักสูตร ก.ค.ศ. กำหนด</t>
  </si>
  <si>
    <t>ร้อยละ 100 ของผู้เข้ารับ</t>
  </si>
  <si>
    <t>การอบรม สามารถปฏิบัติ</t>
  </si>
  <si>
    <t>หน้าที่วิทยากรพี่เลี้ยงได้</t>
  </si>
  <si>
    <t xml:space="preserve">ร้อยละ 100 ของ </t>
  </si>
  <si>
    <t>ศึกษานิเทศก์ ที่ผ่านการ</t>
  </si>
  <si>
    <t>ให้ดำรงตำแหน่ง</t>
  </si>
  <si>
    <t>คัดเลือกได้รับการพัฒนา</t>
  </si>
  <si>
    <t>ก่อนแต่งตั้ง</t>
  </si>
  <si>
    <t>รอง ผอ.สถานศึกษา ที่ผ่าน</t>
  </si>
  <si>
    <t>กำหนดเงื่อนไขก่อนแต่งตั้งให้ดำรงตำแหน่ง</t>
  </si>
  <si>
    <t>การคัดเลือกได้รับการ</t>
  </si>
  <si>
    <t>พัฒนาก่อนแต่งตั้ง</t>
  </si>
  <si>
    <t>ผอ.สถานศึกษา ที่ผ่าน</t>
  </si>
  <si>
    <t>รอง ผอ.สพท. ที่ผ่านการ</t>
  </si>
  <si>
    <t>เงื่อนไขก่อนแต่งตั้งให้ดำรงตำแหน่ง</t>
  </si>
  <si>
    <t xml:space="preserve">กิจกรรมรอง สนับสนุนเสริมสร้างความเข้มแข็งในการพัฒนาครูอย่างมีประสิทธิภาพ </t>
  </si>
  <si>
    <t>โครงงการเพิ่มประสิทธิผลกลยุทธ์</t>
  </si>
  <si>
    <t>โครงการคืนครู</t>
  </si>
  <si>
    <t>โครงการครูคลังสมอง</t>
  </si>
  <si>
    <t>แนวทาง พัฒนาครูและบุคลากรทางการศึกษาให้มีความรู้และสมรรถนะสอดคล้องกับการปฏิบัติงาน</t>
  </si>
  <si>
    <t>1. โครงการพัฒนาครูให้มีความรู้ด้านเนื้อหาตามกลุ่มสาระการเรียนรู้</t>
  </si>
  <si>
    <t>1.1 พัฒนาครูตามสมรรถนะ สอดคล้องกับ</t>
  </si>
  <si>
    <t>ครู จำนวน 415,131 คน</t>
  </si>
  <si>
    <t xml:space="preserve"> 1.3 พัฒนาครูและบุคลากรทางการศึกษา</t>
  </si>
  <si>
    <t>1.4 พัฒนาครูและบุคลากรทางการศึกษา</t>
  </si>
  <si>
    <t>1.5 วิจัยประเมินและติดตาม</t>
  </si>
  <si>
    <t xml:space="preserve">2.1 พัฒนารูปแบบการสอน วิทยาศาสตร์ </t>
  </si>
  <si>
    <t>2.2 พัฒนาครูด้วยระบบ e-Training</t>
  </si>
  <si>
    <t>ทุน จำนวน 500 ทุน</t>
  </si>
  <si>
    <t xml:space="preserve"> 3.1 พัฒนายกระดับคุณภาพ ผู้บริหาร ครู </t>
  </si>
  <si>
    <t>3 โครงการพัฒนาผู้บริหารสถานศึกษาที่มีผลสัมฤทธิ์ทางการเรียนถดถอย</t>
  </si>
  <si>
    <t xml:space="preserve"> 3.2 อบรมบุคลากรทางการศึกษา ผอ.เขต/</t>
  </si>
  <si>
    <t>4. โครงการ คัดเลือกวิธีปฏิบัติที่ดีด้านการนิเทศการศึกษา และประชุมสัมมนาทางวิชาการ</t>
  </si>
  <si>
    <t>4.6 ประชุมปฏิบัติการคัดเลือกวิธีปฏิบัติที่ดีระดับ สพฐ.</t>
  </si>
  <si>
    <t>4.8 สังเคราะห์วิธีปฏิบัติที่ดีระดับ สพฐ.</t>
  </si>
  <si>
    <t>ร้อยละ 100 ของวิธีปฏิบัติงานที่ดีด้านการนิเทศการศึกษาได้รับการเผยแพร่และนำไปใช้</t>
  </si>
  <si>
    <t>5. โครงการ  พัฒนาศึกษานิเทศก์</t>
  </si>
  <si>
    <t>5.1 ประชุมปฏิบัติการกำหนดมาตรฐานศึกษานิเทศก์แต่ละระดับ</t>
  </si>
  <si>
    <t>5.2 ประชุมปฏิบัติการบรรณาธิการกิจมาตรฐานศึกษานิเทศก์แต่ละระดับ</t>
  </si>
  <si>
    <t>5.3 จัดพิมพ์มาตรฐานศึกษานิเทศก์แต่ละระดับ</t>
  </si>
  <si>
    <t>5.4 ประชุมปฏิบัติการเตรียมการพัฒนาศึกษานิเทศก์</t>
  </si>
  <si>
    <t>5.5 ประชุมปฏิบัติการผู้อำนวยการกลุ่มนิเทศติดตามและประเมินผลการจัดการศึกษา</t>
  </si>
  <si>
    <t>6 โครงการ  นิเทศ กำกับ ติดตาม และประเมินผล</t>
  </si>
  <si>
    <t>ร้อยละ 100 ของศึกษานิเทศก์สามารถนิเทศก์ช่วยเหลือครูให้สามารถจัดกิจกรรมการเรียนการสอนได้อย่างมีประสิทธิภาพและยกระดับผลสัมฤทธิ์ทางการเรียนได้</t>
  </si>
  <si>
    <t>7. โครงการเสริมสร้างสมรรถนะศึกษานิเทศก์</t>
  </si>
  <si>
    <t>1.ร้อยละ 100 ของศึกษานิเทศก์ที่ได้รับการพัฒนาสามารถปฏิบัติงานได้ตามมาตรฐานวิชาชีพ</t>
  </si>
  <si>
    <t>2. ร้อยละ 100 ของศึกษานิเทศก์สามารถนิเทศก์ช่วยเหลือครูให้สามารถจัดกิจกรรมการเรียนการสอนได้อย่างมีประสิทธิภาพและยกระดับผลสัมฤทธิ์ทางการเรียนได้</t>
  </si>
  <si>
    <t>8. โครงการพัฒนารูปแบบและกระบวนการนิเทศ</t>
  </si>
  <si>
    <t>9. โครงการพัฒนา ปรับปรุงการเรียนการสอน : การพัฒนาสู่ความยั่งยืน</t>
  </si>
  <si>
    <t>10. โครงการจัดทำแผนอัตรากำลังครูในสถานศึกษา</t>
  </si>
  <si>
    <t>1. ร้อยละ 100 ของ หน่วยงานที่มีฐานข้อมูลอัตรากำลังสามารถใช้ในการบริหารงานบุคคลได้อย่างมีประสิทธิภาพ
2. ร้อยละ 100 ของความสำเร็จของแผนอัตรากำลัง ของทุกหน่วยงานในสังกัดของ สพฐ.</t>
  </si>
  <si>
    <t>10.1 จัดเก็บฐานข้อมูลอัตรากำลังข้าราชการครูในสถานศึกษาในภาพรวมของ สพฐ.ที่สามารถนำไปใช้ในการบริหารจัดการด้านบริหารงานบุคคลอย่างทั่วถึง</t>
  </si>
  <si>
    <t>10.2 พัฒนาเจ้าหน้าที่ผู้รับผิดชอบงานด้านอัตรากำลังของทุก สพท./สศศ/ส่วนกลาง มีความเข้าใจในการจัดทำข้อมูลอัตรากำลังครูในสถานศึกษาเป็นอย่างดี</t>
  </si>
  <si>
    <t>5.6 ประชุมปฏิบัติการพัฒนาศึกษานิเทศก์</t>
  </si>
  <si>
    <t xml:space="preserve">5.7 กิจกรรม คัดเลือก Master Supervisor ระดับ สพฐ.  </t>
  </si>
  <si>
    <t xml:space="preserve">5.8 กิจกรรม พัฒนาศักยภาพ Master Supervisor ระดับ สพฐ.เพิ่มเติมในประเทศ  </t>
  </si>
  <si>
    <t>5.9 เผยแพร่ผลงานวิจัยของ Master Supervisor</t>
  </si>
  <si>
    <t>6.1. ประชุมปฏิบัติการจัดทำกรอบการนิเทศเพื่อสนองจุดเน้นของ สพฐ.</t>
  </si>
  <si>
    <t>11. โครงการจัดทำแผนความต้องการครูการศึกษาขั้นพื้นฐาน (5 ปี)</t>
  </si>
  <si>
    <t>11.1 พัฒนาเจ้าหน้าที่ผู้รับผิดชอบงานด้านอัตรากำลังของทุก สพท./สศศ/ส่วนกลาง ให้มีความรู้ และความเข้าใจในการจัดทำแผนความต้องการครูการศึกษาขั้นพื้นฐาน</t>
  </si>
  <si>
    <t>11.2 สพฐ. สศศ. และ สพท. จัดทำแผนความต้องการครูการศึกษาขั้นพื้นฐานในภาพรวมของ สพฐ.ที่สามารถนำไปใช้ในการบริหารจัดการด้านบริหารงานบุคคลอย่างทั่วถึง</t>
  </si>
  <si>
    <t>ร้อยละ 100 ของบุคลากรกลุ่มเป้าหมาย สามารถจัดทำแผนความต้องการครูได้</t>
  </si>
  <si>
    <t>12. โครงการพัฒนาสมรรถนะและศักยภาพการปฏิบัติงานสำหรับบุคลากรทางการศึกษาอื่นตามมาตรา 38 ค.(2) ในสำนักงานเขตพื้นที่การศึกษา</t>
  </si>
  <si>
    <t xml:space="preserve"> ระดับความสำเร็จของแผน ความต้องการครูการศึกษาขั้นพื้นฐาน
</t>
  </si>
  <si>
    <t>13. โครงการพัฒนาศักยภาพการปฏิบัติงานสำหรับหัวหน้างานในศตวรรษที่ 21</t>
  </si>
  <si>
    <t>หัวหน้ากลุ่มงานใน สพท. ระดับชำนาญการพิเศษ/อาวุโส จำนวน 780 คน</t>
  </si>
  <si>
    <t>ร้อยละ 100 ของกลุ่มเป้าหมาย สามารถปฏิบัติงานได้อย่างมีประสิทธิภาพ</t>
  </si>
  <si>
    <t>14. โครงการพัฒนาสมรรถนะเชิงวิชาการสำหรับผู้อำนวยการสำนักงานเขตพื้นที่การศึกษา</t>
  </si>
  <si>
    <t>14.1 วิจัยและถ่ายทอดองค์ความรู้ต่อยอดสู่ความเป็นเลิศ (AREA OF EXCELLENCE) ตามหลักเกณฑ์ใหม่ TPK และ P4</t>
  </si>
  <si>
    <t xml:space="preserve">ร้อยละ 100 ของผลงานวิจัยมีคุณภาพและมาตรฐาน  </t>
  </si>
  <si>
    <t>14.2 พัฒนาทักษะและมาตรฐานการใช้ภาษาอังกฤษ ระยะที่ 2 (เตรียมเข้าสู่ประชาคมอาเซี่ยน)</t>
  </si>
  <si>
    <t>14.3 ประกาศเกียรติคุณหน่วยงานและผู้มีผลงานดีเด่นที่ประสบผลสำเร็จเป็นที่ประจักษ์เพื่อรับรางวัลทรงคุณค่า สพฐ. ครั้งที่ 4 ประจำปี พ.ศ.2558</t>
  </si>
  <si>
    <t>14.4 ผู้นำการเปลี่ยนแปลงทางการศึกษา สพฐ.</t>
  </si>
  <si>
    <t>15. โครงการฝึกอบรมครูผู้ช่วยสู่การเป็นครูมืออาชีพในประชาคมอาเซี่ยน</t>
  </si>
  <si>
    <t>16. โครงการฝึกอบรมหลักสูตร "การพัฒนาบุคลิกภาพและการเป็นวิทยากรมืออาชีพสู่ประชมคมอาเซี่ยน"</t>
  </si>
  <si>
    <t>ร้อยละ 100 ของกลุ่มเป้าหมาย มีทักษะในการเป็นผู้นำด้านการสื่อสาร ด้านบุคลิกภาพ และสร้างเครือข่ายการเข้าสู่สังคมในประชาคมอาเซี่ยน</t>
  </si>
  <si>
    <t>แนวทาง พัฒนาให้เกิดความศรัทธาในวิชาขีพ และความภาคภูมิใจในการมุ่งมั่นในการสร้างสรรค์ผลงานแบบมืออาชีพ</t>
  </si>
  <si>
    <t>1. ประเมินบุคคลและผลงานเพื่อเลื่อนและแต่งตั้งให้ดำรงตำแหน่งข้าราชการพลเรือนสามัญ ตำแหน่งประเภทวิชาการ ตั้งแต่ระดับชำนาญการพิเศษลงมา</t>
  </si>
  <si>
    <t>ร้อยละ 100 ของข้าราชการ สพฐ.ที่ผ่านการประเมินบุคคลและผลงานให้ได้รับการเลื่อน (แต่งตั้ง) ให้ดำรงตำแหน่ง/ระดับที่สูงขึ้น และจำนวนข้าราชการผู้ดำรงตำแหน่งนิติกร สพฐ./สพท. ที่ผ่านการคัดเลือกและเป็นผู้มีสิทธิได้รับเงิน พ.ต.ก.</t>
  </si>
  <si>
    <t>2. สอบแข่งขันเพื่อบรรจุและแต่งตั้งบุคคลเข้ารับราชการเป็นข้าราชการครูและบุคลากรทางการศึกษาอื่นตามมาตรา 38 ค.(2) ของ สพท. 225 เขต</t>
  </si>
  <si>
    <t>ผู้มีคุณสมบัติที่สมัคร จำนวน 90,000 คน</t>
  </si>
  <si>
    <t xml:space="preserve">ร้อยละ 100 ของ สพท. มีบุคลากรครบตามกรอบอัตรากำลังที่กำหนด </t>
  </si>
  <si>
    <t>3. สอบแข่งขันคัดเลือกข้าราชการเพื่อแต่งตั้งให้ดำรงตำแหน่ง รอง ผอ.สพท.ในสังกัด สพท. (ปกติ) และเขตพื้นที่การศึกษา 3 จังหวัดชายแดนภาคใต้</t>
  </si>
  <si>
    <t>ผู้มีคุณสมบัติที่สมัคร จำนวน 1,500 คน</t>
  </si>
  <si>
    <t>บุคลากร จำนวน  225  คน</t>
  </si>
  <si>
    <t>ร้อยละ 80 ของกลุ่มเป้าหมายมีความพึงพอใจจากคลินิก HR</t>
  </si>
  <si>
    <t>5. ประเมินผลงานทางวิชาการข้าราชการครูและบุคลากรทางการศึกษาเพื่อให้มีหรือเลื่อนเป็นวิทยฐานะชำนาญการพิเศษและวิทยฐานะเชี่ยวชาญ</t>
  </si>
  <si>
    <t xml:space="preserve">4. พัฒนาคลินิก HR สพฐ. สำหรับ บุคลากรด้านการบริหารงานบุคคลใน สพท. </t>
  </si>
  <si>
    <t>ร้อยละ 100  ของข้าราชการครูและบุคลากรทางการศึกษาได้รับการประเมินวิทยฐานะภายในรอบปีที่กำหนด</t>
  </si>
  <si>
    <t>ครู จำนวน 4 คน</t>
  </si>
  <si>
    <t>ครู จำนวน 21 คน</t>
  </si>
  <si>
    <t>ครู จำนวน 226 คน</t>
  </si>
  <si>
    <t>ครูที่ผ่านการ</t>
  </si>
  <si>
    <t>ร้อยละ 100 ของกลุ่มเป้าหมาย</t>
  </si>
  <si>
    <t>ครูผู้ช่วย จำนวน 600 คน</t>
  </si>
  <si>
    <t>บุคลากร จำนวน 600 คน</t>
  </si>
  <si>
    <t>จุดเน้น: ครูได้รับการพัฒนาความรู้และสมรรถนะผ่านการปฏิบัติจริงและความช่วยเหลืออย่างต่อเนื่อง</t>
  </si>
  <si>
    <t>บุคลากร จำนวน 120 คน</t>
  </si>
  <si>
    <t xml:space="preserve"> -พัฒนาก่อนเข้าสู่ตำแหน่ง ศึกษานิเทศก์  ผู้บริหาร</t>
  </si>
  <si>
    <t>ตามหลักสูตรที่ ก.ค.ศ. กำหนดเงื่อนไขก่อนแต่งตั้ง</t>
  </si>
  <si>
    <t xml:space="preserve">รอง ผอ.สถานศึกษา ตามหลักสูตรที่ ก.ค.ศ. </t>
  </si>
  <si>
    <t>และแต่งตั้งใหม่ ตามหลักสูตรที่ ก.ค.ศ. กำหนด</t>
  </si>
  <si>
    <t>ผอ.สพท. จำนวน 100 คน</t>
  </si>
  <si>
    <t xml:space="preserve">ครูและบุคลากรทางการศึกษา </t>
  </si>
  <si>
    <t>จำนวน 7,000 คน</t>
  </si>
  <si>
    <t>จำนวน 40,000 คน</t>
  </si>
  <si>
    <t>1.2 พัฒนาครูและบุคลากรทางการศึกษา</t>
  </si>
  <si>
    <t xml:space="preserve">     ด้านพลานามัยนำร่องในส่วนกลาง</t>
  </si>
  <si>
    <t xml:space="preserve">     และขยายผลครูทั่วประเทศ</t>
  </si>
  <si>
    <t xml:space="preserve">     ด้านการวัดผล และด้านวิชาการโรงเรียน</t>
  </si>
  <si>
    <t xml:space="preserve">     ขนาดเล็ก</t>
  </si>
  <si>
    <t>และด้านวิชาการโรงเรียน</t>
  </si>
  <si>
    <t>จำนวน 30,000 คน</t>
  </si>
  <si>
    <t>1.6 จ้างเหมาบุคลากรสนับสนุนการปฏิบัติงาน</t>
  </si>
  <si>
    <t xml:space="preserve">    พัฒนาครูและบุคลากรทางการศึกษา</t>
  </si>
  <si>
    <t>2. โครงการพัฒนาสมรรถนะด้านการจัดกิจกรรมการเรียนรู้ในศตวรรษที่ 21 สมรรถนะด้านภาษา เทคโนโลยี</t>
  </si>
  <si>
    <t xml:space="preserve">     ผลการพัฒนาครูประจำปีงบประมาณ 2558</t>
  </si>
  <si>
    <t>จำนวน6,000 คน</t>
  </si>
  <si>
    <t>จำนวน 100,000 คน</t>
  </si>
  <si>
    <t>จำนวน 500 คน</t>
  </si>
  <si>
    <t>2.3 วิจัยศึกษารูปแบบการพัฒนาผู้เรียน</t>
  </si>
  <si>
    <t xml:space="preserve">     เต็มตามศักยภาพ</t>
  </si>
  <si>
    <t xml:space="preserve">     (UTQ online)</t>
  </si>
  <si>
    <t xml:space="preserve">     คณิตศาสตร์ คอมพิวเตอร์ บูรณาการ</t>
  </si>
  <si>
    <t xml:space="preserve">     กับภาษาอังกฤษ ( EIS )</t>
  </si>
  <si>
    <t>ผู้บริหาร ครู และ</t>
  </si>
  <si>
    <t xml:space="preserve">บุคลากรทางการศึกษา </t>
  </si>
  <si>
    <t xml:space="preserve">รอง ผอ.สพท. </t>
  </si>
  <si>
    <t>จำนวน 1,500 คน</t>
  </si>
  <si>
    <t xml:space="preserve">ผอ.สพท. /รอง ผอ.สพท. </t>
  </si>
  <si>
    <t xml:space="preserve">     พัฒนาบุคลากร</t>
  </si>
  <si>
    <t xml:space="preserve">     รอง ผอ.เขต/ในเรื่องที่เกี่ยวข้องกับงาน</t>
  </si>
  <si>
    <t xml:space="preserve"> 2.4 จัดทุนศึกษาต่อ พัฒนาครูดี ครูเก่ง</t>
  </si>
  <si>
    <t xml:space="preserve">      สำหรับโรงเรียนประถมศึกษาและขยายโอกาส</t>
  </si>
  <si>
    <t xml:space="preserve">      และบุคลากรทางการศึกษาในโรงเรียนที่มี</t>
  </si>
  <si>
    <t xml:space="preserve">      ผลสัมฤทธิ์ทางการศึกษาต่ำและถดถอย</t>
  </si>
  <si>
    <t>6.2 ประชุมปฏิบัติการผู้อำนวยการกลุ่มนิเทศติดตามและประเมินผลการจัดการศึกษา</t>
  </si>
  <si>
    <t>6.4 ยกย่อง สนับสนุน ศึกษานิเทศก์</t>
  </si>
  <si>
    <t>6.5 นิเทศ กำกับ ติดตามการดำเนินการจากส่วนกลาง</t>
  </si>
  <si>
    <t>6.6 ประชุมปฏิบัติการจัดทำรายงานผลการดำเนินงาน</t>
  </si>
  <si>
    <t>6.7 ประชุมปฏิบัติการบรรณาธิการกิจรายงานผลการดำเนินงาน</t>
  </si>
  <si>
    <t>6.8  เผยแพร่รายงานผลการดำเนินงาน</t>
  </si>
  <si>
    <t>6.3 ศึกษานิเทศก์ทุกคนนิเทศโรงเรียนที่รับผิดชอบ
ทุกโรง (จัดสรรให้เขตตามจำนวนโรงเรียนในเขตพื้นที่)</t>
  </si>
  <si>
    <t>7.1 การพัฒนาศักยภาพศึกษานิเทศก์สู่มาตรฐานวิชาชีพ</t>
  </si>
  <si>
    <t>7.2 การพัฒนาสมรรถนะการปฏิบัติงานผู้อำนวยการกลุ่มนิเทศฯ(2556-2558)</t>
  </si>
  <si>
    <t>เป็นที่ยอมรับของสังคมโดยเชื่อมโยงกับการเลื่อนวิทยฐานะและการพัฒนาสมรรถนะผู้เรียน</t>
  </si>
  <si>
    <t>ราชนครินทร์(โครงการพระเมตตาสมเด็จย่า)</t>
  </si>
  <si>
    <t xml:space="preserve">6. ยกย่องคนดี คนเก่ง ส่งเสริมจิตวิญญาณความเป็นครูสร้างกลุ่มตัวอย่างในหน่วยงานที่มีผลงาน </t>
  </si>
  <si>
    <t>6.1 รางวัลตามรอยเกียรติยศครูผู้มีอุดมการณ์และ</t>
  </si>
  <si>
    <t>6.2 รางวัลครูเจ้าฟ้ากรมหลวงนราธิวาส</t>
  </si>
  <si>
    <t>6.3 รางวัลครูดีในดวงใจ</t>
  </si>
  <si>
    <t>7. พัฒนาบุคลากรก่อนเข้าสู่ตำแหน่ง</t>
  </si>
  <si>
    <t>7.1 อบรมข้าราชการบรรจุใหม่ อบรม</t>
  </si>
  <si>
    <t>7.2 เตรียมความพร้อมและพัฒนาอย่างเข้มครูผู้ช่วย</t>
  </si>
  <si>
    <t>7.3 อบรมวิทยากรพี่เลี้ยง</t>
  </si>
  <si>
    <t>7.4 พัฒนาก่อนเข้าสู่ตำแหน่ง ศึกษานิเทศก์</t>
  </si>
  <si>
    <t xml:space="preserve">7.5 พัฒนาก่อนเข้าสู่ตำแหน่ง </t>
  </si>
  <si>
    <t>7.6 พัฒนาก่อนเข้าสู่ตำแหน่ง ผอ.สถานศึกษา</t>
  </si>
  <si>
    <t>7.7 สัมมนา รอง ผอ.สพท. ที่ได้รับการบรรจุ</t>
  </si>
  <si>
    <t>7.8 สัมมนา ผอ.สพท. ที่ได้รับการบรรจุ</t>
  </si>
  <si>
    <t xml:space="preserve">ศึกษานิเทศก์ </t>
  </si>
  <si>
    <t>จำนวน 600 คน</t>
  </si>
  <si>
    <t xml:space="preserve">รอง ผอ.สถานศึกษา </t>
  </si>
  <si>
    <t xml:space="preserve">ผอ.สถานศึกษา </t>
  </si>
  <si>
    <t>จำนวน 1,200 คน</t>
  </si>
  <si>
    <t>จำนวน 400 คน</t>
  </si>
  <si>
    <t>คุณธรรมจริยธรรม การฝึกทักษะกระบวนการคิดวิเคราะห์</t>
  </si>
  <si>
    <t xml:space="preserve">ตามกลุ่มสาระการเรียนรู้ </t>
  </si>
  <si>
    <t xml:space="preserve">     - โครงการปฏิรูปการเรียนรู้สู่ผู้เรียน</t>
  </si>
  <si>
    <t xml:space="preserve">     - นโยบายจำเป็นเร่งด่วน</t>
  </si>
  <si>
    <t>3.3 อบรมตามหลักสูตรที่กฎหมายกำหนด</t>
  </si>
  <si>
    <t>3.4 นโยบายกระทรวง</t>
  </si>
  <si>
    <t>สถาบันวิทย์</t>
  </si>
  <si>
    <t xml:space="preserve"> - จัดสรรอัตราจ้างผู้สำเร็จการศึกษาใหม่ หรือว่างงานวุฒิปริญญาตรีเพื่อปฏิบัติงานสนับสนุนการสอนให้โรงเรียน จำนวน 14,532 อัตรา</t>
  </si>
  <si>
    <t xml:space="preserve"> - จัดสรรอัตราจ้างพี่เลี้ยงเด็กพิการโรงเรียนศึกษาสงเคราะห์ 50 โรง 351 อัตรา</t>
  </si>
  <si>
    <t xml:space="preserve"> - จัดสรรอัตราจ้างพี่เลี้ยงเด็กพิการโรงเรียนศึกษาพิเศษ 43 โรง 560 อัตรา</t>
  </si>
  <si>
    <t xml:space="preserve"> - จัดสรรอัตราจ้างพี่เลี้ยงเด็กพิการโรงเรียนศึกษาพิเศษ 76 ศูนย์ 608 อัตรา</t>
  </si>
  <si>
    <t xml:space="preserve"> - จัดสรรอัตราจ้างพี่เลี้ยงเด็กพิการโรงเรียนทั่วไปจัดการเรียนร่วม 14,341 อัตรา</t>
  </si>
  <si>
    <t xml:space="preserve"> - จัดจ้างครูดูแลนักเรียนประจำพักนอน 164 อัตรา</t>
  </si>
  <si>
    <t xml:space="preserve"> - จัดสรรอัตรา Lab Boy ให้แก่โรงเรียนที่จัดการเรียนสอน 195 โรง ๆละ 1 อัตรา(8700+435)</t>
  </si>
  <si>
    <t>จัดสรรอัตราจ้าง 8,745 อัตรา</t>
  </si>
  <si>
    <t>จัดสรรอัตราจ้าง 351 อัตรา</t>
  </si>
  <si>
    <t>จัดสรรอัตราจ้าง  560 อัตรา</t>
  </si>
  <si>
    <t>จัดสรรอัตราจ้าง 608 อัตรา</t>
  </si>
  <si>
    <t>จัดสรรอัตราจ้าง 14,341 อัตรา</t>
  </si>
  <si>
    <t>จัดสรรอัตราจ้าง 164 อัตรา</t>
  </si>
  <si>
    <t>จัดสรรอัตราจ้าง 195 อัตรา</t>
  </si>
  <si>
    <t>จัดสรรอัตราจ้าง 14,532
อัตรา</t>
  </si>
  <si>
    <t>งบรายจ่ายอื่น</t>
  </si>
  <si>
    <t>สนผ./สศศ.</t>
  </si>
  <si>
    <t>ข้าราชการครูและบุคลากรทางการศึกษาอื่น ตามมาตรา 38 ค.(2) (ผู้ปฏิบัติงาน) 
จำนวน 1,000 คน</t>
  </si>
  <si>
    <t>โครงการย่อย : ด้านสร้างความปลอดภัยในชีวิตและทรัพย์สินของโรงเรียน ครู และบุคลากรทางการศึกษา</t>
  </si>
  <si>
    <t>ศูนย์ครูใต้จังหวัดปัตตานี ได้รับการส่งเสริม สนับสนุนให้สามารถบริหารจัดการได้อย่างมีประสิทธิภาพ</t>
  </si>
  <si>
    <t>3-4</t>
  </si>
  <si>
    <t>โครงการย่อย : ด้านการเสริมสร้างสวัสดิการและสร้างขวัญกำลังใจครู และบุคลากรทางการศึกษา</t>
  </si>
  <si>
    <t xml:space="preserve">โครงการพัฒนารูปแบบการจัดการศึกษาในเขตพัฒนาพิเศษเฉพาะกิจจังหวัดชายแดนภาคใต้ </t>
  </si>
  <si>
    <t>สพก.จชต.</t>
  </si>
  <si>
    <t>กลยุทธ์ที่ 3 พัฒนาคุณภาพครูและบุคลากรทางการศึกษา</t>
  </si>
  <si>
    <t xml:space="preserve">                       แผนปฏิบัติการประจำปีงบประมาณ  พ.ศ.  2558</t>
  </si>
  <si>
    <t>1. ส่งเสริมความสัมพันธ์โรงเรียนกับชุมชนในจังหวัดชายแดนภาคใต้</t>
  </si>
  <si>
    <t>2. การรักษาความปลอดภัยครูและสถานศึกษา</t>
  </si>
  <si>
    <t>3. การพัฒนาเครือข่ายวิทยุสื่อสาร</t>
  </si>
  <si>
    <t>4. พัฒนาหมู่บ้านครูแบบยั่งยืน</t>
  </si>
  <si>
    <t>5. พัฒนาสภาพแวดล้อม ก่อสร้างรั้ว และถนนภายในโรงเรียน</t>
  </si>
  <si>
    <t>6. ศูนย์ครูใต้ในพระราชดำริสมเด็จพระนางเจ้าฯ พระบรมราชินีนาถ</t>
  </si>
  <si>
    <t>7. ทุนการศึกษาสำหรับครูและบุคลากรทางการศึกษาในจังหวัดชายแดนภาคใต้</t>
  </si>
  <si>
    <t>8. ส่งเสริมศักยภาพในการแลกเปลี่ยนเรียนรู้ของครูและบุคลากรทางการศึกษาในต่างประเทศ</t>
  </si>
  <si>
    <t>สนับสนุนบุคลากรให้สถานศึกษา</t>
  </si>
  <si>
    <t>ร้อยละ 100 ของกลุ่มเป้าหมายปฏิบัติงานสนับสนุนการสอนได้อย่างมีคุณภาพ</t>
  </si>
  <si>
    <t xml:space="preserve"> - จัดสรรอัตราจ้างเพื่อปฏิบัติงานแทนนักการภารโรงให้โรงเรียน 8,745 อัตรา</t>
  </si>
  <si>
    <t>ร้อยละ 100 ของกลุ่มเป้าหมายปฏิบัติงานได้อย่างมีประสิทธิภาพ</t>
  </si>
  <si>
    <t>ร้อยละ 100 ของกลุ่มเป้าหมายสนับสนุนการดูแลเด็กพิการได้อย่างมีคุณภาพ</t>
  </si>
  <si>
    <t>ร้อยละ 100 ของกลุ่มเป้าหมายดูแลนักเรียนประจำพักนอนได้อย่างมีประสิทธิภาพ</t>
  </si>
  <si>
    <t>ร้อยละ 100 ของกลุ่มเป้าหมายสามารถจัดการเรียนการสอนได้อย่างมีคุณภาพ</t>
  </si>
  <si>
    <t>บุคลากรด้านวิทยาศาสตร์และคณิตศาสตร์ให้โรงเรียนประถมศึกษาและขยายโอกาสทางการศึกษา จำนวน 3,684 อัตรา</t>
  </si>
  <si>
    <r>
      <rPr>
        <b/>
        <sz val="16"/>
        <rFont val="TH SarabunPSK"/>
        <family val="2"/>
      </rPr>
      <t>โครงการครูคลังสมอง</t>
    </r>
    <r>
      <rPr>
        <sz val="16"/>
        <rFont val="TH SarabunPSK"/>
        <family val="2"/>
      </rPr>
      <t xml:space="preserve"> 
- การจ้างบุคลากรด้านวิทยาศาสตร์และคณิตศาสตร์ให้โรงเรียนประถมศึกษาและขยายโอกาสทางการศึกษา และโรงเรียนมัธยมศึกษาขนาดกลางและเล็กที่ประสบปัญหาการขาดแคลนครูวิทยาศาสตร์และคณิตศาสตร์</t>
    </r>
  </si>
  <si>
    <t>สพท.  จำนวน 13 แห่ง / โรงเรียนทุกโรงในพื้นที่เขตพัฒนาพิเศษเฉพาะกิจจังหวัดชายแดนภาคใต้</t>
  </si>
  <si>
    <t>ร้อยละ 100 ของกลุ่มเป้าหมายมีความสัมพันธ์อันดีกับชุมชนและได้รับการยอมรับเข้าร่วมกิจกรรมและสนับสนุนการดำเนินงานของหน่วยงาน</t>
  </si>
  <si>
    <t>สถานศึกษา จำนวน 1,305 โรง</t>
  </si>
  <si>
    <t>ร้อยละ 100 ของโรงเรียนกลุ่มเป้าหมายมีความปลอดภัย</t>
  </si>
  <si>
    <t>ร้อยละ 90 ของโรงเรียนกลุ่มเป้าหมายมีการพัฒนาเครือข่ายวิทยุสื่อสารภาคใต้และสามารถ ใช้งานได้อย่างมีประสิทธิภาพ</t>
  </si>
  <si>
    <t>หมู่บ้านครู จำนวน 30 แห่ง</t>
  </si>
  <si>
    <t>ร้อยละ 100 ของหมู่บ้านครูฯ ได้รับการปรับปรุงซ่อมแซมที่อยู่อาศัยให้มีความปลอดภัย</t>
  </si>
  <si>
    <t xml:space="preserve">ร้อยละ 100 ของกลุ่มเป้าหมายได้รับการพัฒนาสภาพแวดล้อมให้มีความเหมาะสมในการปฏิบัติงาน </t>
  </si>
  <si>
    <t>สพท.  จำนวน 13 แห่ง / โรงเรียนในพื้นที่เขตพัฒนาพิเศษเฉพาะกิจจังหวัดชายแดนภาคใต้</t>
  </si>
  <si>
    <t xml:space="preserve"> ศูนย์ครูใต้ จำนวน 1 แห่ง</t>
  </si>
  <si>
    <t>ร้อยละ 90 ของกลุ่มเป้าหมายได้รับทุนการ ศึกษาเพื่อศึกษาต่อในระดับที่สูงขึ้น</t>
  </si>
  <si>
    <t>ครูและบุคลากรทางการศึกษา 
จำนวน 100 คน</t>
  </si>
  <si>
    <t>ร้อยละ 90 ของกลุ่มเป้าหมายได้รับการเสริมสร้างศักยภาพในการแลกเปลี่ยนเรียนรู้ในต่างประเทศ</t>
  </si>
  <si>
    <t>9. พัฒนารูปแบบเยียวยาครูและบุคลากรทางการศึกษา
ผู้ได้รับผลกระทบจากเหตุการณ์ชายแดนภาคใต้</t>
  </si>
  <si>
    <t>มีรูปแบบเยียวยาครูและบุคลากรทางการศึกษาผู้ได้รับผลกระทบจากเหตุการณ์ชายแดนภาคใต้</t>
  </si>
  <si>
    <t>10. ค่าใช้จ่ายในการพัฒนาคุณภาพการศึกษาในพื้นที่จังหวัดชายแดนใต้</t>
  </si>
  <si>
    <t>ร้อยละ 100 ของกลุ่มเป้าหมายได้รับงบประมาณเพื่อพัฒนาคุณภาพการศึกษาในพื้นที่จังหวัดชายแดนใต้</t>
  </si>
  <si>
    <t xml:space="preserve">       ด้านบรรณารักษ์</t>
  </si>
  <si>
    <t xml:space="preserve">     ระดับปริญญาโทในสาขาวิชาภาษาไทย</t>
  </si>
  <si>
    <t xml:space="preserve">      คณิตศาสตร์ วิทยาศาสตร์ภาษาอังกฤษ ปฐมวัย </t>
  </si>
  <si>
    <t>วิธีปฏิบัติที่ดีด้านการนิเทศการศึกษา</t>
  </si>
  <si>
    <t xml:space="preserve">      Master teacher ศึกษาอบรมในสถาบันอุดมศึกษา</t>
  </si>
  <si>
    <t>ร้อยละ 100 ของศึกษานิเทศก์
ที่ได้รับการพัฒนาสามารถปฏิบัติงานได้ตามมาตรฐานวิชาชีพ</t>
  </si>
  <si>
    <t>4.2 ประชุมปฏิบัติการบรรณาธิการกิจหลักการและ
     เกณฑ์การคัดเลือกวิธีปฏิบัติที่ดี</t>
  </si>
  <si>
    <t>จำนวนศึกษานิเทศก์</t>
  </si>
  <si>
    <t>แนวทาง ส่งเสริมและสนับสนุน ครูและบุคลากรทางการศึกษา ในการพัฒนาตนเองตามแผนพัฒนาตนเอง 
(ID Plan)</t>
  </si>
  <si>
    <t>1. จำนวนฐานข้อมูลอัตรากำลัง
2. จำนวนแผนอัตรากำลัง</t>
  </si>
  <si>
    <t>จำนวนเจ้าหน้าที่ผู้รับผิดชอบด้านอัตรากำลัง</t>
  </si>
  <si>
    <t>จำนวนข้าราชการครูและบุคลากรทางการศึกษาได้รับการประเมินเพื่อให้มีหรือเลื่อนเป็นวิทยฐานะชำนาญการพิเศษ และเชี่ยวชาญ</t>
  </si>
  <si>
    <t>4.9 ประชุมปฏิบัติการผู้อำนวยการกลุ่มนิเทศติดตาม
      และประเมินผลการจัดการศึกษา</t>
  </si>
  <si>
    <t>4.10 จัดประชุมสัมมนาทางวิชาการและจัดกิจกรรม
       แลกเปลี่ยนเรียนรู้ระดับประเทศ</t>
  </si>
  <si>
    <t>4.1 ประชุมปฏิบัติการพัฒนาหลักการและเกณฑ์
     การคัดเลือกวิธีปฏิบัติที่ดี</t>
  </si>
  <si>
    <t>4.3 จัดพิมพ์หลักการและเกณฑ์การคัดเลือก
      วิธีปฏิบัติที่ดี</t>
  </si>
  <si>
    <t>4.4 ประชุมปฏิบัติการคัดเลือกวิธีปฏิบัติที่ดี
      ระดับเขตพื้นที่การศึกษา (จัดสรรให้เขต)</t>
  </si>
  <si>
    <t>4.5 ประชุมปฏิบัติการคัดเลือกวิธีปฏิบัติที่ดีระดับ
      เครือข่ายการนิเทศกลุ่มจังหวัด (จัดสรรให้
      เครือข่าย)</t>
  </si>
  <si>
    <t>4.7 จัดสรรงบประมาณให้ ศน.ที่ได้รับการคัดเลือก
      เป็นวิธีปฏิบัติที่ดีระดับ สพฐ.ชิ้นงานละ 
      10,000 บาท
     เพื่อพัฒนางานต่อ</t>
  </si>
  <si>
    <t>ผู้ผ่านการประเมินสามารถเสนอเข้ารับการพัฒนาตามหลักเกณฑ์ที่ ก.ค.ศ.กำหนด ผู้ได้รับรางวัลระดับชาติได้รับการเลื่อนวิทยฐานะตามหลักเกณฑ์เชิงประจักษ์ 
(ว.13) สูงขึ้น</t>
  </si>
  <si>
    <t>ร้อยละ 100 ของครูผู้ช่วยบรรจุใหม่ มีความรู้ความเข้าใจและมีทักษะได้
อย่างมีประสิทธิภาพ</t>
  </si>
  <si>
    <t>ครูผู้ช่วยบรรจุใหม่ในปีงบประมาณ พ.ศ.2556-2557 จำนวน 
6,000 คน</t>
  </si>
  <si>
    <t>แผนความต้องการครูการศึกษาขั้นพื้นฐานระยะ 
5 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</si>
</sst>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24"/>
      <name val="TH SarabunPSK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b/>
      <sz val="20"/>
      <name val="TH SarabunPSK"/>
      <family val="2"/>
    </font>
    <font>
      <sz val="20"/>
      <name val="TH SarabunPSK"/>
      <family val="2"/>
    </font>
    <font>
      <b/>
      <sz val="18"/>
      <name val="TH SarabunPSK"/>
      <family val="2"/>
    </font>
    <font>
      <b/>
      <sz val="19"/>
      <name val="TH SarabunPSK"/>
      <family val="2"/>
    </font>
    <font>
      <b/>
      <sz val="16"/>
      <name val="Angsana New"/>
      <family val="1"/>
    </font>
    <font>
      <b/>
      <sz val="16"/>
      <color indexed="8"/>
      <name val="TH SarabunPSK"/>
      <family val="2"/>
    </font>
    <font>
      <b/>
      <i/>
      <sz val="18"/>
      <color indexed="8"/>
      <name val="TH SarabunPSK"/>
      <family val="2"/>
    </font>
    <font>
      <b/>
      <i/>
      <sz val="24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2"/>
      <color indexed="8"/>
      <name val="TH SarabunPSK"/>
      <family val="2"/>
    </font>
    <font>
      <b/>
      <sz val="16"/>
      <color indexed="10"/>
      <name val="TH SarabunPSK"/>
      <family val="2"/>
    </font>
    <font>
      <b/>
      <i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1"/>
      <color indexed="8"/>
      <name val="Tahoma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8"/>
      <color theme="1"/>
      <name val="TH SarabunPSK"/>
      <family val="2"/>
    </font>
    <font>
      <b/>
      <i/>
      <sz val="24"/>
      <color theme="1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b/>
      <i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/>
    </xf>
    <xf numFmtId="0" fontId="56" fillId="13" borderId="0" xfId="0" applyFont="1" applyFill="1" applyAlignment="1">
      <alignment/>
    </xf>
    <xf numFmtId="0" fontId="2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187" fontId="56" fillId="0" borderId="10" xfId="38" applyNumberFormat="1" applyFont="1" applyBorder="1" applyAlignment="1">
      <alignment horizontal="center"/>
    </xf>
    <xf numFmtId="0" fontId="2" fillId="13" borderId="0" xfId="0" applyFont="1" applyFill="1" applyAlignment="1">
      <alignment/>
    </xf>
    <xf numFmtId="0" fontId="56" fillId="0" borderId="0" xfId="0" applyFont="1" applyAlignment="1">
      <alignment/>
    </xf>
    <xf numFmtId="187" fontId="3" fillId="9" borderId="11" xfId="0" applyNumberFormat="1" applyFont="1" applyFill="1" applyBorder="1" applyAlignment="1">
      <alignment vertical="top"/>
    </xf>
    <xf numFmtId="49" fontId="3" fillId="9" borderId="11" xfId="0" applyNumberFormat="1" applyFont="1" applyFill="1" applyBorder="1" applyAlignment="1">
      <alignment horizontal="center" vertical="top"/>
    </xf>
    <xf numFmtId="0" fontId="4" fillId="9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6" fillId="0" borderId="11" xfId="0" applyFont="1" applyBorder="1" applyAlignment="1">
      <alignment vertical="top"/>
    </xf>
    <xf numFmtId="0" fontId="57" fillId="34" borderId="12" xfId="0" applyFont="1" applyFill="1" applyBorder="1" applyAlignment="1">
      <alignment vertical="top" wrapText="1"/>
    </xf>
    <xf numFmtId="0" fontId="57" fillId="34" borderId="13" xfId="0" applyFont="1" applyFill="1" applyBorder="1" applyAlignment="1">
      <alignment vertical="top" wrapText="1"/>
    </xf>
    <xf numFmtId="0" fontId="58" fillId="0" borderId="0" xfId="0" applyFont="1" applyAlignment="1">
      <alignment/>
    </xf>
    <xf numFmtId="0" fontId="2" fillId="0" borderId="14" xfId="0" applyFont="1" applyFill="1" applyBorder="1" applyAlignment="1">
      <alignment horizontal="left" vertical="top" wrapText="1"/>
    </xf>
    <xf numFmtId="187" fontId="2" fillId="0" borderId="14" xfId="38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top" wrapText="1"/>
    </xf>
    <xf numFmtId="187" fontId="2" fillId="0" borderId="14" xfId="38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87" fontId="2" fillId="0" borderId="11" xfId="38" applyNumberFormat="1" applyFont="1" applyBorder="1" applyAlignment="1">
      <alignment vertical="top"/>
    </xf>
    <xf numFmtId="187" fontId="2" fillId="0" borderId="11" xfId="38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187" fontId="2" fillId="0" borderId="11" xfId="38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9" borderId="0" xfId="0" applyFont="1" applyFill="1" applyAlignment="1">
      <alignment vertical="center"/>
    </xf>
    <xf numFmtId="0" fontId="56" fillId="9" borderId="0" xfId="0" applyFont="1" applyFill="1" applyAlignment="1">
      <alignment/>
    </xf>
    <xf numFmtId="0" fontId="57" fillId="34" borderId="11" xfId="0" applyFont="1" applyFill="1" applyBorder="1" applyAlignment="1">
      <alignment vertical="top" wrapText="1"/>
    </xf>
    <xf numFmtId="187" fontId="57" fillId="34" borderId="11" xfId="0" applyNumberFormat="1" applyFont="1" applyFill="1" applyBorder="1" applyAlignment="1">
      <alignment vertical="top" wrapText="1"/>
    </xf>
    <xf numFmtId="0" fontId="56" fillId="18" borderId="0" xfId="0" applyFont="1" applyFill="1" applyAlignment="1">
      <alignment/>
    </xf>
    <xf numFmtId="187" fontId="3" fillId="18" borderId="11" xfId="38" applyNumberFormat="1" applyFont="1" applyFill="1" applyBorder="1" applyAlignment="1">
      <alignment vertical="top"/>
    </xf>
    <xf numFmtId="0" fontId="56" fillId="18" borderId="12" xfId="0" applyFont="1" applyFill="1" applyBorder="1" applyAlignment="1">
      <alignment vertical="top" wrapText="1"/>
    </xf>
    <xf numFmtId="0" fontId="56" fillId="18" borderId="13" xfId="0" applyFont="1" applyFill="1" applyBorder="1" applyAlignment="1">
      <alignment vertical="top" wrapText="1"/>
    </xf>
    <xf numFmtId="0" fontId="2" fillId="18" borderId="11" xfId="0" applyFont="1" applyFill="1" applyBorder="1" applyAlignment="1">
      <alignment vertical="top"/>
    </xf>
    <xf numFmtId="49" fontId="2" fillId="18" borderId="11" xfId="0" applyNumberFormat="1" applyFont="1" applyFill="1" applyBorder="1" applyAlignment="1">
      <alignment horizontal="center" vertical="top"/>
    </xf>
    <xf numFmtId="187" fontId="56" fillId="35" borderId="0" xfId="0" applyNumberFormat="1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56" fillId="35" borderId="0" xfId="0" applyFont="1" applyFill="1" applyAlignment="1">
      <alignment/>
    </xf>
    <xf numFmtId="0" fontId="6" fillId="35" borderId="11" xfId="0" applyFont="1" applyFill="1" applyBorder="1" applyAlignment="1">
      <alignment vertical="top"/>
    </xf>
    <xf numFmtId="187" fontId="3" fillId="35" borderId="11" xfId="38" applyNumberFormat="1" applyFont="1" applyFill="1" applyBorder="1" applyAlignment="1">
      <alignment vertical="top"/>
    </xf>
    <xf numFmtId="187" fontId="2" fillId="0" borderId="11" xfId="38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shrinkToFi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shrinkToFit="1"/>
    </xf>
    <xf numFmtId="187" fontId="2" fillId="0" borderId="14" xfId="38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187" fontId="2" fillId="0" borderId="15" xfId="38" applyNumberFormat="1" applyFont="1" applyBorder="1" applyAlignment="1">
      <alignment vertical="top"/>
    </xf>
    <xf numFmtId="187" fontId="3" fillId="9" borderId="11" xfId="38" applyNumberFormat="1" applyFont="1" applyFill="1" applyBorder="1" applyAlignment="1">
      <alignment horizontal="right" vertical="top"/>
    </xf>
    <xf numFmtId="187" fontId="3" fillId="9" borderId="11" xfId="38" applyNumberFormat="1" applyFont="1" applyFill="1" applyBorder="1" applyAlignment="1">
      <alignment vertical="top"/>
    </xf>
    <xf numFmtId="187" fontId="3" fillId="9" borderId="11" xfId="38" applyNumberFormat="1" applyFont="1" applyFill="1" applyBorder="1" applyAlignment="1">
      <alignment horizontal="right" vertical="top" wrapText="1"/>
    </xf>
    <xf numFmtId="0" fontId="3" fillId="9" borderId="11" xfId="0" applyFont="1" applyFill="1" applyBorder="1" applyAlignment="1">
      <alignment horizontal="right" vertical="top"/>
    </xf>
    <xf numFmtId="187" fontId="3" fillId="9" borderId="11" xfId="38" applyNumberFormat="1" applyFont="1" applyFill="1" applyBorder="1" applyAlignment="1">
      <alignment horizontal="center" vertical="top" wrapText="1"/>
    </xf>
    <xf numFmtId="0" fontId="2" fillId="9" borderId="0" xfId="0" applyFont="1" applyFill="1" applyAlignment="1">
      <alignment horizontal="right" vertical="top"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57" fillId="18" borderId="0" xfId="0" applyFont="1" applyFill="1" applyAlignment="1">
      <alignment/>
    </xf>
    <xf numFmtId="187" fontId="2" fillId="0" borderId="16" xfId="38" applyNumberFormat="1" applyFont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187" fontId="2" fillId="0" borderId="16" xfId="38" applyNumberFormat="1" applyFont="1" applyFill="1" applyBorder="1" applyAlignment="1">
      <alignment vertical="top"/>
    </xf>
    <xf numFmtId="187" fontId="56" fillId="0" borderId="16" xfId="38" applyNumberFormat="1" applyFont="1" applyBorder="1" applyAlignment="1">
      <alignment/>
    </xf>
    <xf numFmtId="3" fontId="2" fillId="19" borderId="11" xfId="0" applyNumberFormat="1" applyFont="1" applyFill="1" applyBorder="1" applyAlignment="1">
      <alignment vertical="top"/>
    </xf>
    <xf numFmtId="49" fontId="2" fillId="19" borderId="14" xfId="0" applyNumberFormat="1" applyFont="1" applyFill="1" applyBorder="1" applyAlignment="1">
      <alignment horizontal="center" vertical="top"/>
    </xf>
    <xf numFmtId="0" fontId="2" fillId="19" borderId="14" xfId="0" applyFont="1" applyFill="1" applyBorder="1" applyAlignment="1">
      <alignment vertical="top"/>
    </xf>
    <xf numFmtId="0" fontId="3" fillId="19" borderId="11" xfId="0" applyFont="1" applyFill="1" applyBorder="1" applyAlignment="1">
      <alignment horizontal="left" vertical="top" wrapText="1"/>
    </xf>
    <xf numFmtId="0" fontId="2" fillId="19" borderId="11" xfId="0" applyFont="1" applyFill="1" applyBorder="1" applyAlignment="1">
      <alignment horizontal="left" vertical="top" wrapText="1"/>
    </xf>
    <xf numFmtId="187" fontId="2" fillId="19" borderId="11" xfId="38" applyNumberFormat="1" applyFont="1" applyFill="1" applyBorder="1" applyAlignment="1">
      <alignment vertical="top"/>
    </xf>
    <xf numFmtId="49" fontId="2" fillId="19" borderId="11" xfId="0" applyNumberFormat="1" applyFont="1" applyFill="1" applyBorder="1" applyAlignment="1">
      <alignment horizontal="center" vertical="top"/>
    </xf>
    <xf numFmtId="0" fontId="2" fillId="19" borderId="11" xfId="0" applyFont="1" applyFill="1" applyBorder="1" applyAlignment="1">
      <alignment vertical="top"/>
    </xf>
    <xf numFmtId="43" fontId="2" fillId="19" borderId="11" xfId="0" applyNumberFormat="1" applyFont="1" applyFill="1" applyBorder="1" applyAlignment="1">
      <alignment vertical="top"/>
    </xf>
    <xf numFmtId="187" fontId="2" fillId="19" borderId="11" xfId="0" applyNumberFormat="1" applyFont="1" applyFill="1" applyBorder="1" applyAlignment="1">
      <alignment vertical="top"/>
    </xf>
    <xf numFmtId="49" fontId="2" fillId="35" borderId="11" xfId="0" applyNumberFormat="1" applyFont="1" applyFill="1" applyBorder="1" applyAlignment="1">
      <alignment horizontal="center" vertical="top"/>
    </xf>
    <xf numFmtId="0" fontId="2" fillId="35" borderId="11" xfId="0" applyFont="1" applyFill="1" applyBorder="1" applyAlignment="1">
      <alignment vertical="top"/>
    </xf>
    <xf numFmtId="0" fontId="2" fillId="35" borderId="0" xfId="0" applyFont="1" applyFill="1" applyAlignment="1">
      <alignment/>
    </xf>
    <xf numFmtId="0" fontId="3" fillId="19" borderId="11" xfId="0" applyFont="1" applyFill="1" applyBorder="1" applyAlignment="1">
      <alignment horizontal="left" wrapText="1"/>
    </xf>
    <xf numFmtId="0" fontId="2" fillId="19" borderId="11" xfId="0" applyFont="1" applyFill="1" applyBorder="1" applyAlignment="1">
      <alignment/>
    </xf>
    <xf numFmtId="187" fontId="2" fillId="19" borderId="11" xfId="38" applyNumberFormat="1" applyFont="1" applyFill="1" applyBorder="1" applyAlignment="1">
      <alignment horizontal="center" vertical="top"/>
    </xf>
    <xf numFmtId="49" fontId="2" fillId="19" borderId="11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2" fillId="0" borderId="0" xfId="46" applyFont="1" applyAlignment="1">
      <alignment/>
      <protection/>
    </xf>
    <xf numFmtId="0" fontId="2" fillId="0" borderId="11" xfId="46" applyFont="1" applyBorder="1" applyAlignment="1">
      <alignment vertical="top"/>
      <protection/>
    </xf>
    <xf numFmtId="49" fontId="2" fillId="0" borderId="11" xfId="46" applyNumberFormat="1" applyFont="1" applyBorder="1" applyAlignment="1">
      <alignment horizontal="center" vertical="top"/>
      <protection/>
    </xf>
    <xf numFmtId="0" fontId="2" fillId="0" borderId="11" xfId="46" applyFont="1" applyBorder="1" applyAlignment="1">
      <alignment horizontal="center" vertical="top"/>
      <protection/>
    </xf>
    <xf numFmtId="0" fontId="2" fillId="0" borderId="0" xfId="46" applyFont="1" applyAlignment="1">
      <alignment vertical="top"/>
      <protection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vertical="top"/>
    </xf>
    <xf numFmtId="49" fontId="56" fillId="0" borderId="0" xfId="0" applyNumberFormat="1" applyFont="1" applyAlignment="1">
      <alignment horizontal="center" vertical="top"/>
    </xf>
    <xf numFmtId="0" fontId="57" fillId="0" borderId="11" xfId="0" applyFont="1" applyBorder="1" applyAlignment="1">
      <alignment horizontal="center" vertical="top" wrapText="1"/>
    </xf>
    <xf numFmtId="187" fontId="56" fillId="8" borderId="17" xfId="0" applyNumberFormat="1" applyFont="1" applyFill="1" applyBorder="1" applyAlignment="1">
      <alignment vertical="top"/>
    </xf>
    <xf numFmtId="0" fontId="56" fillId="0" borderId="10" xfId="0" applyFont="1" applyBorder="1" applyAlignment="1">
      <alignment vertical="top"/>
    </xf>
    <xf numFmtId="0" fontId="56" fillId="0" borderId="18" xfId="0" applyFont="1" applyBorder="1" applyAlignment="1">
      <alignment vertical="top"/>
    </xf>
    <xf numFmtId="187" fontId="56" fillId="0" borderId="10" xfId="38" applyNumberFormat="1" applyFont="1" applyBorder="1" applyAlignment="1">
      <alignment vertical="top"/>
    </xf>
    <xf numFmtId="49" fontId="56" fillId="0" borderId="18" xfId="0" applyNumberFormat="1" applyFont="1" applyBorder="1" applyAlignment="1">
      <alignment horizontal="center" vertical="top"/>
    </xf>
    <xf numFmtId="3" fontId="2" fillId="19" borderId="14" xfId="0" applyNumberFormat="1" applyFont="1" applyFill="1" applyBorder="1" applyAlignment="1">
      <alignment vertical="top"/>
    </xf>
    <xf numFmtId="43" fontId="2" fillId="19" borderId="14" xfId="0" applyNumberFormat="1" applyFont="1" applyFill="1" applyBorder="1" applyAlignment="1">
      <alignment vertical="top"/>
    </xf>
    <xf numFmtId="0" fontId="2" fillId="19" borderId="15" xfId="0" applyFont="1" applyFill="1" applyBorder="1" applyAlignment="1">
      <alignment vertical="top"/>
    </xf>
    <xf numFmtId="49" fontId="2" fillId="19" borderId="15" xfId="0" applyNumberFormat="1" applyFont="1" applyFill="1" applyBorder="1" applyAlignment="1">
      <alignment horizontal="center" vertical="top"/>
    </xf>
    <xf numFmtId="187" fontId="2" fillId="0" borderId="15" xfId="38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187" fontId="56" fillId="0" borderId="18" xfId="38" applyNumberFormat="1" applyFont="1" applyBorder="1" applyAlignment="1">
      <alignment vertical="top"/>
    </xf>
    <xf numFmtId="49" fontId="56" fillId="0" borderId="18" xfId="0" applyNumberFormat="1" applyFont="1" applyBorder="1" applyAlignment="1">
      <alignment vertical="top"/>
    </xf>
    <xf numFmtId="187" fontId="56" fillId="0" borderId="16" xfId="38" applyNumberFormat="1" applyFont="1" applyBorder="1" applyAlignment="1">
      <alignment vertical="top"/>
    </xf>
    <xf numFmtId="187" fontId="56" fillId="0" borderId="0" xfId="38" applyNumberFormat="1" applyFont="1" applyBorder="1" applyAlignment="1">
      <alignment vertical="top"/>
    </xf>
    <xf numFmtId="49" fontId="56" fillId="0" borderId="0" xfId="0" applyNumberFormat="1" applyFont="1" applyBorder="1" applyAlignment="1">
      <alignment vertical="top"/>
    </xf>
    <xf numFmtId="0" fontId="56" fillId="0" borderId="16" xfId="0" applyFont="1" applyBorder="1" applyAlignment="1">
      <alignment vertical="top"/>
    </xf>
    <xf numFmtId="0" fontId="57" fillId="33" borderId="11" xfId="0" applyFont="1" applyFill="1" applyBorder="1" applyAlignment="1">
      <alignment horizontal="center" vertical="top" wrapText="1"/>
    </xf>
    <xf numFmtId="49" fontId="57" fillId="33" borderId="11" xfId="0" applyNumberFormat="1" applyFont="1" applyFill="1" applyBorder="1" applyAlignment="1">
      <alignment horizontal="center" vertical="top" wrapText="1"/>
    </xf>
    <xf numFmtId="0" fontId="56" fillId="8" borderId="17" xfId="0" applyFont="1" applyFill="1" applyBorder="1" applyAlignment="1">
      <alignment vertical="top"/>
    </xf>
    <xf numFmtId="0" fontId="56" fillId="0" borderId="17" xfId="0" applyFont="1" applyBorder="1" applyAlignment="1">
      <alignment vertical="top" wrapText="1"/>
    </xf>
    <xf numFmtId="0" fontId="2" fillId="36" borderId="11" xfId="47" applyFont="1" applyFill="1" applyBorder="1" applyAlignment="1">
      <alignment/>
      <protection/>
    </xf>
    <xf numFmtId="49" fontId="2" fillId="36" borderId="11" xfId="47" applyNumberFormat="1" applyFont="1" applyFill="1" applyBorder="1" applyAlignment="1">
      <alignment horizontal="center"/>
      <protection/>
    </xf>
    <xf numFmtId="0" fontId="2" fillId="0" borderId="0" xfId="47" applyFont="1">
      <alignment/>
      <protection/>
    </xf>
    <xf numFmtId="187" fontId="8" fillId="37" borderId="11" xfId="38" applyNumberFormat="1" applyFont="1" applyFill="1" applyBorder="1" applyAlignment="1">
      <alignment vertical="top" wrapText="1"/>
    </xf>
    <xf numFmtId="0" fontId="2" fillId="0" borderId="11" xfId="47" applyFont="1" applyBorder="1" applyAlignment="1">
      <alignment horizontal="left" vertical="top" wrapText="1"/>
      <protection/>
    </xf>
    <xf numFmtId="0" fontId="2" fillId="0" borderId="11" xfId="48" applyFont="1" applyBorder="1" applyAlignment="1">
      <alignment vertical="top" wrapText="1"/>
      <protection/>
    </xf>
    <xf numFmtId="0" fontId="2" fillId="0" borderId="11" xfId="47" applyFont="1" applyBorder="1" applyAlignment="1">
      <alignment horizontal="right" vertical="top"/>
      <protection/>
    </xf>
    <xf numFmtId="49" fontId="2" fillId="0" borderId="11" xfId="47" applyNumberFormat="1" applyFont="1" applyBorder="1" applyAlignment="1">
      <alignment horizontal="center" vertical="top" wrapText="1"/>
      <protection/>
    </xf>
    <xf numFmtId="0" fontId="2" fillId="0" borderId="11" xfId="47" applyFont="1" applyBorder="1" applyAlignment="1">
      <alignment vertical="top"/>
      <protection/>
    </xf>
    <xf numFmtId="0" fontId="2" fillId="0" borderId="11" xfId="47" applyFont="1" applyBorder="1" applyAlignment="1">
      <alignment horizontal="left" vertical="top"/>
      <protection/>
    </xf>
    <xf numFmtId="49" fontId="2" fillId="0" borderId="11" xfId="47" applyNumberFormat="1" applyFont="1" applyBorder="1" applyAlignment="1">
      <alignment horizontal="center" vertical="top"/>
      <protection/>
    </xf>
    <xf numFmtId="0" fontId="2" fillId="0" borderId="11" xfId="47" applyFont="1" applyBorder="1" applyAlignment="1">
      <alignment vertical="top" wrapText="1"/>
      <protection/>
    </xf>
    <xf numFmtId="0" fontId="3" fillId="0" borderId="0" xfId="47" applyFont="1" applyAlignment="1">
      <alignment horizontal="center" vertical="top"/>
      <protection/>
    </xf>
    <xf numFmtId="0" fontId="2" fillId="35" borderId="11" xfId="46" applyFont="1" applyFill="1" applyBorder="1" applyAlignment="1">
      <alignment vertical="top"/>
      <protection/>
    </xf>
    <xf numFmtId="0" fontId="2" fillId="35" borderId="0" xfId="46" applyFont="1" applyFill="1" applyAlignment="1">
      <alignment vertical="top"/>
      <protection/>
    </xf>
    <xf numFmtId="0" fontId="2" fillId="35" borderId="0" xfId="0" applyFont="1" applyFill="1" applyAlignment="1">
      <alignment vertical="top" wrapText="1"/>
    </xf>
    <xf numFmtId="0" fontId="3" fillId="35" borderId="0" xfId="0" applyFont="1" applyFill="1" applyBorder="1" applyAlignment="1">
      <alignment horizontal="center" vertical="top"/>
    </xf>
    <xf numFmtId="0" fontId="3" fillId="35" borderId="0" xfId="0" applyFont="1" applyFill="1" applyAlignment="1">
      <alignment vertical="center"/>
    </xf>
    <xf numFmtId="43" fontId="2" fillId="35" borderId="0" xfId="38" applyFont="1" applyFill="1" applyAlignment="1">
      <alignment/>
    </xf>
    <xf numFmtId="0" fontId="2" fillId="35" borderId="0" xfId="0" applyFont="1" applyFill="1" applyAlignment="1">
      <alignment horizontal="right" vertical="top"/>
    </xf>
    <xf numFmtId="0" fontId="2" fillId="35" borderId="0" xfId="0" applyFont="1" applyFill="1" applyAlignment="1">
      <alignment vertical="top"/>
    </xf>
    <xf numFmtId="0" fontId="57" fillId="35" borderId="0" xfId="0" applyFont="1" applyFill="1" applyAlignment="1">
      <alignment/>
    </xf>
    <xf numFmtId="0" fontId="2" fillId="35" borderId="0" xfId="46" applyFont="1" applyFill="1" applyAlignment="1">
      <alignment/>
      <protection/>
    </xf>
    <xf numFmtId="0" fontId="3" fillId="35" borderId="0" xfId="47" applyFont="1" applyFill="1" applyBorder="1" applyAlignment="1">
      <alignment horizontal="center" vertical="top"/>
      <protection/>
    </xf>
    <xf numFmtId="43" fontId="3" fillId="35" borderId="0" xfId="38" applyFont="1" applyFill="1" applyAlignment="1">
      <alignment horizontal="center" vertical="top"/>
    </xf>
    <xf numFmtId="0" fontId="3" fillId="35" borderId="0" xfId="47" applyFont="1" applyFill="1" applyAlignment="1">
      <alignment horizontal="center" vertical="top"/>
      <protection/>
    </xf>
    <xf numFmtId="187" fontId="3" fillId="35" borderId="0" xfId="47" applyNumberFormat="1" applyFont="1" applyFill="1" applyAlignment="1">
      <alignment horizontal="center" vertical="top"/>
      <protection/>
    </xf>
    <xf numFmtId="0" fontId="2" fillId="35" borderId="0" xfId="47" applyFont="1" applyFill="1">
      <alignment/>
      <protection/>
    </xf>
    <xf numFmtId="3" fontId="2" fillId="35" borderId="0" xfId="47" applyNumberFormat="1" applyFont="1" applyFill="1">
      <alignment/>
      <protection/>
    </xf>
    <xf numFmtId="0" fontId="10" fillId="18" borderId="19" xfId="0" applyFont="1" applyFill="1" applyBorder="1" applyAlignment="1">
      <alignment vertical="top" wrapText="1"/>
    </xf>
    <xf numFmtId="49" fontId="56" fillId="8" borderId="17" xfId="0" applyNumberFormat="1" applyFont="1" applyFill="1" applyBorder="1" applyAlignment="1">
      <alignment horizontal="center" vertical="top"/>
    </xf>
    <xf numFmtId="187" fontId="2" fillId="12" borderId="14" xfId="46" applyNumberFormat="1" applyFont="1" applyFill="1" applyBorder="1" applyAlignment="1">
      <alignment vertical="top"/>
      <protection/>
    </xf>
    <xf numFmtId="0" fontId="2" fillId="12" borderId="14" xfId="46" applyFont="1" applyFill="1" applyBorder="1" applyAlignment="1">
      <alignment vertical="top"/>
      <protection/>
    </xf>
    <xf numFmtId="49" fontId="2" fillId="12" borderId="14" xfId="46" applyNumberFormat="1" applyFont="1" applyFill="1" applyBorder="1" applyAlignment="1">
      <alignment horizontal="center" vertical="top"/>
      <protection/>
    </xf>
    <xf numFmtId="187" fontId="2" fillId="19" borderId="14" xfId="0" applyNumberFormat="1" applyFont="1" applyFill="1" applyBorder="1" applyAlignment="1">
      <alignment vertical="top"/>
    </xf>
    <xf numFmtId="187" fontId="2" fillId="18" borderId="11" xfId="0" applyNumberFormat="1" applyFont="1" applyFill="1" applyBorder="1" applyAlignment="1">
      <alignment vertical="top"/>
    </xf>
    <xf numFmtId="187" fontId="57" fillId="34" borderId="12" xfId="0" applyNumberFormat="1" applyFont="1" applyFill="1" applyBorder="1" applyAlignment="1">
      <alignment vertical="top" wrapText="1"/>
    </xf>
    <xf numFmtId="187" fontId="56" fillId="0" borderId="10" xfId="0" applyNumberFormat="1" applyFont="1" applyBorder="1" applyAlignment="1">
      <alignment vertical="top"/>
    </xf>
    <xf numFmtId="0" fontId="59" fillId="0" borderId="0" xfId="0" applyFont="1" applyAlignment="1">
      <alignment/>
    </xf>
    <xf numFmtId="0" fontId="56" fillId="0" borderId="0" xfId="0" applyFont="1" applyBorder="1" applyAlignment="1">
      <alignment vertical="top"/>
    </xf>
    <xf numFmtId="49" fontId="56" fillId="0" borderId="0" xfId="0" applyNumberFormat="1" applyFont="1" applyBorder="1" applyAlignment="1">
      <alignment horizontal="center" vertical="top"/>
    </xf>
    <xf numFmtId="0" fontId="7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 wrapText="1"/>
    </xf>
    <xf numFmtId="0" fontId="57" fillId="35" borderId="0" xfId="0" applyFont="1" applyFill="1" applyBorder="1" applyAlignment="1">
      <alignment/>
    </xf>
    <xf numFmtId="0" fontId="2" fillId="35" borderId="0" xfId="46" applyFont="1" applyFill="1" applyBorder="1" applyAlignment="1">
      <alignment horizontal="center"/>
      <protection/>
    </xf>
    <xf numFmtId="0" fontId="2" fillId="35" borderId="0" xfId="46" applyFont="1" applyFill="1" applyBorder="1" applyAlignment="1">
      <alignment horizontal="center" vertical="top"/>
      <protection/>
    </xf>
    <xf numFmtId="0" fontId="2" fillId="35" borderId="0" xfId="47" applyFont="1" applyFill="1" applyBorder="1" applyAlignment="1">
      <alignment horizontal="center" vertical="center"/>
      <protection/>
    </xf>
    <xf numFmtId="0" fontId="3" fillId="19" borderId="11" xfId="0" applyFont="1" applyFill="1" applyBorder="1" applyAlignment="1">
      <alignment vertical="top" wrapText="1"/>
    </xf>
    <xf numFmtId="0" fontId="56" fillId="8" borderId="17" xfId="0" applyFont="1" applyFill="1" applyBorder="1" applyAlignment="1">
      <alignment horizontal="center" vertical="top"/>
    </xf>
    <xf numFmtId="0" fontId="56" fillId="0" borderId="20" xfId="0" applyFont="1" applyBorder="1" applyAlignment="1">
      <alignment/>
    </xf>
    <xf numFmtId="0" fontId="56" fillId="0" borderId="10" xfId="0" applyFont="1" applyBorder="1" applyAlignment="1">
      <alignment horizontal="center" vertical="top"/>
    </xf>
    <xf numFmtId="0" fontId="2" fillId="19" borderId="14" xfId="0" applyFont="1" applyFill="1" applyBorder="1" applyAlignment="1">
      <alignment horizontal="center" vertical="top"/>
    </xf>
    <xf numFmtId="0" fontId="2" fillId="19" borderId="15" xfId="0" applyFont="1" applyFill="1" applyBorder="1" applyAlignment="1">
      <alignment horizontal="center" vertical="top"/>
    </xf>
    <xf numFmtId="0" fontId="56" fillId="0" borderId="21" xfId="0" applyFont="1" applyBorder="1" applyAlignment="1">
      <alignment/>
    </xf>
    <xf numFmtId="0" fontId="11" fillId="19" borderId="11" xfId="0" applyFont="1" applyFill="1" applyBorder="1" applyAlignment="1">
      <alignment vertical="top"/>
    </xf>
    <xf numFmtId="0" fontId="3" fillId="9" borderId="11" xfId="0" applyFont="1" applyFill="1" applyBorder="1" applyAlignment="1">
      <alignment horizontal="center" vertical="top"/>
    </xf>
    <xf numFmtId="0" fontId="2" fillId="19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187" fontId="2" fillId="19" borderId="11" xfId="38" applyNumberFormat="1" applyFont="1" applyFill="1" applyBorder="1" applyAlignment="1">
      <alignment horizontal="center" vertical="top" wrapText="1"/>
    </xf>
    <xf numFmtId="0" fontId="2" fillId="12" borderId="14" xfId="46" applyFont="1" applyFill="1" applyBorder="1" applyAlignment="1">
      <alignment horizontal="center" vertical="top"/>
      <protection/>
    </xf>
    <xf numFmtId="0" fontId="2" fillId="36" borderId="11" xfId="47" applyFont="1" applyFill="1" applyBorder="1" applyAlignment="1">
      <alignment horizontal="center"/>
      <protection/>
    </xf>
    <xf numFmtId="187" fontId="9" fillId="0" borderId="11" xfId="38" applyNumberFormat="1" applyFont="1" applyBorder="1" applyAlignment="1">
      <alignment horizontal="center" vertical="top" wrapText="1"/>
    </xf>
    <xf numFmtId="0" fontId="56" fillId="0" borderId="22" xfId="0" applyFont="1" applyBorder="1" applyAlignment="1">
      <alignment vertical="top"/>
    </xf>
    <xf numFmtId="3" fontId="2" fillId="19" borderId="23" xfId="0" applyNumberFormat="1" applyFont="1" applyFill="1" applyBorder="1" applyAlignment="1">
      <alignment vertical="top"/>
    </xf>
    <xf numFmtId="0" fontId="2" fillId="19" borderId="24" xfId="0" applyFont="1" applyFill="1" applyBorder="1" applyAlignment="1">
      <alignment vertical="top"/>
    </xf>
    <xf numFmtId="187" fontId="3" fillId="9" borderId="13" xfId="0" applyNumberFormat="1" applyFont="1" applyFill="1" applyBorder="1" applyAlignment="1">
      <alignment vertical="top"/>
    </xf>
    <xf numFmtId="187" fontId="3" fillId="9" borderId="13" xfId="38" applyNumberFormat="1" applyFont="1" applyFill="1" applyBorder="1" applyAlignment="1">
      <alignment vertical="top"/>
    </xf>
    <xf numFmtId="187" fontId="2" fillId="19" borderId="13" xfId="38" applyNumberFormat="1" applyFont="1" applyFill="1" applyBorder="1" applyAlignment="1">
      <alignment vertical="top"/>
    </xf>
    <xf numFmtId="187" fontId="2" fillId="0" borderId="24" xfId="38" applyNumberFormat="1" applyFont="1" applyBorder="1" applyAlignment="1">
      <alignment vertical="top"/>
    </xf>
    <xf numFmtId="187" fontId="2" fillId="0" borderId="13" xfId="38" applyNumberFormat="1" applyFont="1" applyBorder="1" applyAlignment="1">
      <alignment vertical="top"/>
    </xf>
    <xf numFmtId="187" fontId="2" fillId="18" borderId="13" xfId="0" applyNumberFormat="1" applyFont="1" applyFill="1" applyBorder="1" applyAlignment="1">
      <alignment vertical="top"/>
    </xf>
    <xf numFmtId="187" fontId="3" fillId="9" borderId="13" xfId="38" applyNumberFormat="1" applyFont="1" applyFill="1" applyBorder="1" applyAlignment="1">
      <alignment horizontal="right" vertical="top"/>
    </xf>
    <xf numFmtId="187" fontId="2" fillId="0" borderId="23" xfId="38" applyNumberFormat="1" applyFont="1" applyBorder="1" applyAlignment="1">
      <alignment vertical="top"/>
    </xf>
    <xf numFmtId="187" fontId="56" fillId="0" borderId="22" xfId="38" applyNumberFormat="1" applyFont="1" applyBorder="1" applyAlignment="1">
      <alignment vertical="top"/>
    </xf>
    <xf numFmtId="187" fontId="56" fillId="0" borderId="25" xfId="38" applyNumberFormat="1" applyFont="1" applyBorder="1" applyAlignment="1">
      <alignment vertical="top"/>
    </xf>
    <xf numFmtId="187" fontId="56" fillId="0" borderId="22" xfId="38" applyNumberFormat="1" applyFont="1" applyBorder="1" applyAlignment="1">
      <alignment/>
    </xf>
    <xf numFmtId="0" fontId="56" fillId="0" borderId="25" xfId="0" applyFont="1" applyBorder="1" applyAlignment="1">
      <alignment/>
    </xf>
    <xf numFmtId="187" fontId="56" fillId="0" borderId="25" xfId="38" applyNumberFormat="1" applyFont="1" applyBorder="1" applyAlignment="1">
      <alignment/>
    </xf>
    <xf numFmtId="187" fontId="8" fillId="0" borderId="11" xfId="38" applyNumberFormat="1" applyFont="1" applyFill="1" applyBorder="1" applyAlignment="1">
      <alignment horizontal="left" vertical="top" wrapText="1"/>
    </xf>
    <xf numFmtId="187" fontId="56" fillId="35" borderId="11" xfId="38" applyNumberFormat="1" applyFont="1" applyFill="1" applyBorder="1" applyAlignment="1">
      <alignment horizontal="center"/>
    </xf>
    <xf numFmtId="187" fontId="56" fillId="35" borderId="11" xfId="38" applyNumberFormat="1" applyFont="1" applyFill="1" applyBorder="1" applyAlignment="1">
      <alignment/>
    </xf>
    <xf numFmtId="187" fontId="56" fillId="35" borderId="11" xfId="0" applyNumberFormat="1" applyFont="1" applyFill="1" applyBorder="1" applyAlignment="1">
      <alignment vertical="top"/>
    </xf>
    <xf numFmtId="49" fontId="56" fillId="35" borderId="11" xfId="0" applyNumberFormat="1" applyFont="1" applyFill="1" applyBorder="1" applyAlignment="1">
      <alignment horizontal="center" vertical="top"/>
    </xf>
    <xf numFmtId="0" fontId="56" fillId="35" borderId="11" xfId="0" applyFont="1" applyFill="1" applyBorder="1" applyAlignment="1">
      <alignment vertical="top"/>
    </xf>
    <xf numFmtId="0" fontId="56" fillId="35" borderId="11" xfId="0" applyFont="1" applyFill="1" applyBorder="1" applyAlignment="1">
      <alignment horizontal="center" vertical="top"/>
    </xf>
    <xf numFmtId="187" fontId="56" fillId="8" borderId="11" xfId="0" applyNumberFormat="1" applyFont="1" applyFill="1" applyBorder="1" applyAlignment="1">
      <alignment vertical="top"/>
    </xf>
    <xf numFmtId="49" fontId="56" fillId="8" borderId="11" xfId="0" applyNumberFormat="1" applyFont="1" applyFill="1" applyBorder="1" applyAlignment="1">
      <alignment horizontal="center" vertical="top"/>
    </xf>
    <xf numFmtId="0" fontId="56" fillId="8" borderId="11" xfId="0" applyFont="1" applyFill="1" applyBorder="1" applyAlignment="1">
      <alignment vertical="top"/>
    </xf>
    <xf numFmtId="0" fontId="56" fillId="8" borderId="11" xfId="0" applyFont="1" applyFill="1" applyBorder="1" applyAlignment="1">
      <alignment horizontal="center" vertical="top"/>
    </xf>
    <xf numFmtId="187" fontId="56" fillId="9" borderId="11" xfId="0" applyNumberFormat="1" applyFont="1" applyFill="1" applyBorder="1" applyAlignment="1">
      <alignment vertical="top"/>
    </xf>
    <xf numFmtId="49" fontId="56" fillId="9" borderId="11" xfId="0" applyNumberFormat="1" applyFont="1" applyFill="1" applyBorder="1" applyAlignment="1">
      <alignment horizontal="center" vertical="top"/>
    </xf>
    <xf numFmtId="0" fontId="56" fillId="9" borderId="11" xfId="0" applyFont="1" applyFill="1" applyBorder="1" applyAlignment="1">
      <alignment vertical="top"/>
    </xf>
    <xf numFmtId="0" fontId="56" fillId="9" borderId="11" xfId="0" applyFont="1" applyFill="1" applyBorder="1" applyAlignment="1">
      <alignment horizontal="center" vertical="top"/>
    </xf>
    <xf numFmtId="187" fontId="56" fillId="0" borderId="16" xfId="38" applyNumberFormat="1" applyFont="1" applyBorder="1" applyAlignment="1">
      <alignment horizontal="center"/>
    </xf>
    <xf numFmtId="0" fontId="56" fillId="0" borderId="25" xfId="0" applyFont="1" applyBorder="1" applyAlignment="1">
      <alignment vertical="top"/>
    </xf>
    <xf numFmtId="0" fontId="60" fillId="0" borderId="16" xfId="0" applyFont="1" applyBorder="1" applyAlignment="1">
      <alignment horizontal="center" vertical="top"/>
    </xf>
    <xf numFmtId="187" fontId="56" fillId="0" borderId="0" xfId="0" applyNumberFormat="1" applyFont="1" applyBorder="1" applyAlignment="1">
      <alignment vertical="top"/>
    </xf>
    <xf numFmtId="0" fontId="56" fillId="0" borderId="16" xfId="0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0" fontId="56" fillId="0" borderId="26" xfId="0" applyFont="1" applyBorder="1" applyAlignment="1">
      <alignment/>
    </xf>
    <xf numFmtId="187" fontId="61" fillId="0" borderId="15" xfId="38" applyNumberFormat="1" applyFont="1" applyBorder="1" applyAlignment="1">
      <alignment horizontal="center"/>
    </xf>
    <xf numFmtId="187" fontId="56" fillId="0" borderId="24" xfId="38" applyNumberFormat="1" applyFont="1" applyBorder="1" applyAlignment="1">
      <alignment/>
    </xf>
    <xf numFmtId="0" fontId="56" fillId="0" borderId="24" xfId="0" applyFont="1" applyBorder="1" applyAlignment="1">
      <alignment vertical="top"/>
    </xf>
    <xf numFmtId="0" fontId="56" fillId="0" borderId="27" xfId="0" applyFont="1" applyBorder="1" applyAlignment="1">
      <alignment vertical="top"/>
    </xf>
    <xf numFmtId="0" fontId="56" fillId="0" borderId="15" xfId="0" applyFont="1" applyBorder="1" applyAlignment="1">
      <alignment vertical="top"/>
    </xf>
    <xf numFmtId="187" fontId="56" fillId="0" borderId="15" xfId="38" applyNumberFormat="1" applyFont="1" applyBorder="1" applyAlignment="1">
      <alignment vertical="top"/>
    </xf>
    <xf numFmtId="49" fontId="56" fillId="0" borderId="27" xfId="0" applyNumberFormat="1" applyFont="1" applyBorder="1" applyAlignment="1">
      <alignment horizontal="center" vertical="top"/>
    </xf>
    <xf numFmtId="0" fontId="60" fillId="0" borderId="15" xfId="0" applyFont="1" applyBorder="1" applyAlignment="1">
      <alignment horizontal="center" vertical="top"/>
    </xf>
    <xf numFmtId="0" fontId="56" fillId="0" borderId="28" xfId="0" applyFont="1" applyBorder="1" applyAlignment="1">
      <alignment/>
    </xf>
    <xf numFmtId="0" fontId="56" fillId="0" borderId="14" xfId="0" applyFont="1" applyBorder="1" applyAlignment="1">
      <alignment horizontal="center"/>
    </xf>
    <xf numFmtId="187" fontId="56" fillId="0" borderId="14" xfId="38" applyNumberFormat="1" applyFont="1" applyBorder="1" applyAlignment="1">
      <alignment/>
    </xf>
    <xf numFmtId="0" fontId="56" fillId="0" borderId="23" xfId="0" applyFont="1" applyBorder="1" applyAlignment="1">
      <alignment vertical="top"/>
    </xf>
    <xf numFmtId="0" fontId="56" fillId="0" borderId="14" xfId="0" applyFont="1" applyBorder="1" applyAlignment="1">
      <alignment vertical="top"/>
    </xf>
    <xf numFmtId="0" fontId="56" fillId="0" borderId="29" xfId="0" applyFont="1" applyBorder="1" applyAlignment="1">
      <alignment vertical="top"/>
    </xf>
    <xf numFmtId="187" fontId="56" fillId="0" borderId="14" xfId="38" applyNumberFormat="1" applyFont="1" applyBorder="1" applyAlignment="1">
      <alignment vertical="top"/>
    </xf>
    <xf numFmtId="3" fontId="56" fillId="0" borderId="14" xfId="0" applyNumberFormat="1" applyFont="1" applyBorder="1" applyAlignment="1">
      <alignment vertical="top"/>
    </xf>
    <xf numFmtId="49" fontId="56" fillId="0" borderId="29" xfId="0" applyNumberFormat="1" applyFont="1" applyBorder="1" applyAlignment="1">
      <alignment horizontal="center" vertical="top"/>
    </xf>
    <xf numFmtId="0" fontId="56" fillId="0" borderId="14" xfId="0" applyFont="1" applyBorder="1" applyAlignment="1">
      <alignment horizontal="center" vertical="top"/>
    </xf>
    <xf numFmtId="0" fontId="56" fillId="0" borderId="16" xfId="0" applyFont="1" applyBorder="1" applyAlignment="1">
      <alignment horizontal="center"/>
    </xf>
    <xf numFmtId="3" fontId="56" fillId="0" borderId="16" xfId="0" applyNumberFormat="1" applyFont="1" applyBorder="1" applyAlignment="1">
      <alignment vertical="top"/>
    </xf>
    <xf numFmtId="187" fontId="56" fillId="0" borderId="10" xfId="0" applyNumberFormat="1" applyFont="1" applyBorder="1" applyAlignment="1">
      <alignment horizontal="center" vertical="top"/>
    </xf>
    <xf numFmtId="187" fontId="56" fillId="0" borderId="16" xfId="0" applyNumberFormat="1" applyFont="1" applyBorder="1" applyAlignment="1">
      <alignment vertical="top"/>
    </xf>
    <xf numFmtId="187" fontId="62" fillId="0" borderId="16" xfId="38" applyNumberFormat="1" applyFont="1" applyBorder="1" applyAlignment="1">
      <alignment horizontal="center"/>
    </xf>
    <xf numFmtId="187" fontId="62" fillId="0" borderId="15" xfId="38" applyNumberFormat="1" applyFont="1" applyBorder="1" applyAlignment="1">
      <alignment horizontal="center"/>
    </xf>
    <xf numFmtId="187" fontId="56" fillId="0" borderId="24" xfId="38" applyNumberFormat="1" applyFont="1" applyBorder="1" applyAlignment="1">
      <alignment vertical="top"/>
    </xf>
    <xf numFmtId="187" fontId="56" fillId="0" borderId="27" xfId="38" applyNumberFormat="1" applyFont="1" applyBorder="1" applyAlignment="1">
      <alignment vertical="top"/>
    </xf>
    <xf numFmtId="49" fontId="56" fillId="0" borderId="27" xfId="0" applyNumberFormat="1" applyFont="1" applyBorder="1" applyAlignment="1">
      <alignment vertical="top"/>
    </xf>
    <xf numFmtId="187" fontId="56" fillId="0" borderId="15" xfId="0" applyNumberFormat="1" applyFont="1" applyBorder="1" applyAlignment="1">
      <alignment vertical="top"/>
    </xf>
    <xf numFmtId="0" fontId="56" fillId="0" borderId="15" xfId="0" applyFont="1" applyBorder="1" applyAlignment="1">
      <alignment horizontal="center" vertical="top"/>
    </xf>
    <xf numFmtId="0" fontId="56" fillId="0" borderId="22" xfId="0" applyFont="1" applyBorder="1" applyAlignment="1">
      <alignment/>
    </xf>
    <xf numFmtId="43" fontId="56" fillId="0" borderId="16" xfId="0" applyNumberFormat="1" applyFont="1" applyBorder="1" applyAlignment="1">
      <alignment vertical="top"/>
    </xf>
    <xf numFmtId="3" fontId="56" fillId="0" borderId="16" xfId="0" applyNumberFormat="1" applyFont="1" applyBorder="1" applyAlignment="1">
      <alignment horizontal="center"/>
    </xf>
    <xf numFmtId="3" fontId="56" fillId="0" borderId="16" xfId="0" applyNumberFormat="1" applyFont="1" applyBorder="1" applyAlignment="1">
      <alignment/>
    </xf>
    <xf numFmtId="49" fontId="56" fillId="0" borderId="16" xfId="0" applyNumberFormat="1" applyFont="1" applyBorder="1" applyAlignment="1">
      <alignment vertical="top"/>
    </xf>
    <xf numFmtId="49" fontId="56" fillId="0" borderId="16" xfId="0" applyNumberFormat="1" applyFont="1" applyBorder="1" applyAlignment="1">
      <alignment horizontal="center" vertical="top"/>
    </xf>
    <xf numFmtId="3" fontId="56" fillId="0" borderId="25" xfId="0" applyNumberFormat="1" applyFont="1" applyBorder="1" applyAlignment="1">
      <alignment/>
    </xf>
    <xf numFmtId="187" fontId="56" fillId="0" borderId="16" xfId="0" applyNumberFormat="1" applyFont="1" applyBorder="1" applyAlignment="1">
      <alignment horizontal="center" vertical="top"/>
    </xf>
    <xf numFmtId="187" fontId="57" fillId="33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/>
    </xf>
    <xf numFmtId="3" fontId="2" fillId="0" borderId="29" xfId="0" applyNumberFormat="1" applyFont="1" applyBorder="1" applyAlignment="1">
      <alignment vertical="top"/>
    </xf>
    <xf numFmtId="0" fontId="3" fillId="19" borderId="14" xfId="0" applyFont="1" applyFill="1" applyBorder="1" applyAlignment="1">
      <alignment/>
    </xf>
    <xf numFmtId="0" fontId="3" fillId="19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187" fontId="2" fillId="0" borderId="16" xfId="38" applyNumberFormat="1" applyFont="1" applyBorder="1" applyAlignment="1">
      <alignment horizontal="center"/>
    </xf>
    <xf numFmtId="187" fontId="2" fillId="0" borderId="25" xfId="38" applyNumberFormat="1" applyFont="1" applyBorder="1" applyAlignment="1">
      <alignment/>
    </xf>
    <xf numFmtId="0" fontId="2" fillId="0" borderId="2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56" fillId="0" borderId="10" xfId="0" applyFont="1" applyBorder="1" applyAlignment="1">
      <alignment vertical="top" wrapText="1"/>
    </xf>
    <xf numFmtId="0" fontId="57" fillId="13" borderId="21" xfId="0" applyFont="1" applyFill="1" applyBorder="1" applyAlignment="1">
      <alignment horizontal="left"/>
    </xf>
    <xf numFmtId="187" fontId="56" fillId="13" borderId="16" xfId="38" applyNumberFormat="1" applyFont="1" applyFill="1" applyBorder="1" applyAlignment="1">
      <alignment horizontal="center"/>
    </xf>
    <xf numFmtId="187" fontId="56" fillId="13" borderId="25" xfId="38" applyNumberFormat="1" applyFont="1" applyFill="1" applyBorder="1" applyAlignment="1">
      <alignment/>
    </xf>
    <xf numFmtId="187" fontId="2" fillId="13" borderId="25" xfId="38" applyNumberFormat="1" applyFont="1" applyFill="1" applyBorder="1" applyAlignment="1">
      <alignment vertical="top"/>
    </xf>
    <xf numFmtId="187" fontId="2" fillId="13" borderId="16" xfId="38" applyNumberFormat="1" applyFont="1" applyFill="1" applyBorder="1" applyAlignment="1">
      <alignment vertical="top"/>
    </xf>
    <xf numFmtId="187" fontId="61" fillId="13" borderId="16" xfId="38" applyNumberFormat="1" applyFont="1" applyFill="1" applyBorder="1" applyAlignment="1">
      <alignment vertical="top"/>
    </xf>
    <xf numFmtId="187" fontId="56" fillId="13" borderId="0" xfId="0" applyNumberFormat="1" applyFont="1" applyFill="1" applyBorder="1" applyAlignment="1">
      <alignment vertical="top"/>
    </xf>
    <xf numFmtId="49" fontId="56" fillId="13" borderId="0" xfId="0" applyNumberFormat="1" applyFont="1" applyFill="1" applyBorder="1" applyAlignment="1">
      <alignment horizontal="center" vertical="top"/>
    </xf>
    <xf numFmtId="0" fontId="56" fillId="13" borderId="16" xfId="0" applyFont="1" applyFill="1" applyBorder="1" applyAlignment="1">
      <alignment vertical="top"/>
    </xf>
    <xf numFmtId="0" fontId="56" fillId="13" borderId="16" xfId="0" applyFont="1" applyFill="1" applyBorder="1" applyAlignment="1">
      <alignment horizontal="center" vertical="top"/>
    </xf>
    <xf numFmtId="1" fontId="56" fillId="0" borderId="14" xfId="38" applyNumberFormat="1" applyFont="1" applyBorder="1" applyAlignment="1">
      <alignment horizontal="center"/>
    </xf>
    <xf numFmtId="187" fontId="56" fillId="0" borderId="23" xfId="38" applyNumberFormat="1" applyFont="1" applyBorder="1" applyAlignment="1">
      <alignment/>
    </xf>
    <xf numFmtId="187" fontId="56" fillId="0" borderId="23" xfId="38" applyNumberFormat="1" applyFont="1" applyBorder="1" applyAlignment="1">
      <alignment vertical="top"/>
    </xf>
    <xf numFmtId="187" fontId="56" fillId="0" borderId="29" xfId="38" applyNumberFormat="1" applyFont="1" applyBorder="1" applyAlignment="1">
      <alignment vertical="top"/>
    </xf>
    <xf numFmtId="187" fontId="56" fillId="0" borderId="14" xfId="0" applyNumberFormat="1" applyFont="1" applyBorder="1" applyAlignment="1">
      <alignment vertical="top"/>
    </xf>
    <xf numFmtId="187" fontId="56" fillId="0" borderId="15" xfId="38" applyNumberFormat="1" applyFont="1" applyBorder="1" applyAlignment="1">
      <alignment horizontal="center"/>
    </xf>
    <xf numFmtId="187" fontId="56" fillId="0" borderId="14" xfId="38" applyNumberFormat="1" applyFont="1" applyBorder="1" applyAlignment="1">
      <alignment horizontal="center"/>
    </xf>
    <xf numFmtId="49" fontId="56" fillId="0" borderId="14" xfId="0" applyNumberFormat="1" applyFont="1" applyBorder="1" applyAlignment="1">
      <alignment horizontal="center" vertical="top"/>
    </xf>
    <xf numFmtId="0" fontId="2" fillId="19" borderId="28" xfId="0" applyFont="1" applyFill="1" applyBorder="1" applyAlignment="1">
      <alignment horizontal="center"/>
    </xf>
    <xf numFmtId="0" fontId="2" fillId="19" borderId="23" xfId="0" applyFont="1" applyFill="1" applyBorder="1" applyAlignment="1">
      <alignment/>
    </xf>
    <xf numFmtId="0" fontId="2" fillId="19" borderId="26" xfId="0" applyFont="1" applyFill="1" applyBorder="1" applyAlignment="1">
      <alignment horizontal="center"/>
    </xf>
    <xf numFmtId="0" fontId="2" fillId="19" borderId="24" xfId="0" applyFont="1" applyFill="1" applyBorder="1" applyAlignment="1">
      <alignment/>
    </xf>
    <xf numFmtId="187" fontId="61" fillId="0" borderId="14" xfId="38" applyNumberFormat="1" applyFont="1" applyBorder="1" applyAlignment="1">
      <alignment horizontal="center"/>
    </xf>
    <xf numFmtId="3" fontId="56" fillId="0" borderId="29" xfId="0" applyNumberFormat="1" applyFont="1" applyBorder="1" applyAlignment="1">
      <alignment vertical="top"/>
    </xf>
    <xf numFmtId="0" fontId="56" fillId="0" borderId="15" xfId="0" applyFont="1" applyBorder="1" applyAlignment="1">
      <alignment horizontal="center"/>
    </xf>
    <xf numFmtId="0" fontId="56" fillId="0" borderId="24" xfId="0" applyFont="1" applyBorder="1" applyAlignment="1">
      <alignment/>
    </xf>
    <xf numFmtId="0" fontId="57" fillId="19" borderId="21" xfId="0" applyFont="1" applyFill="1" applyBorder="1" applyAlignment="1">
      <alignment/>
    </xf>
    <xf numFmtId="187" fontId="56" fillId="19" borderId="16" xfId="38" applyNumberFormat="1" applyFont="1" applyFill="1" applyBorder="1" applyAlignment="1">
      <alignment horizontal="center"/>
    </xf>
    <xf numFmtId="187" fontId="56" fillId="19" borderId="25" xfId="38" applyNumberFormat="1" applyFont="1" applyFill="1" applyBorder="1" applyAlignment="1">
      <alignment vertical="top"/>
    </xf>
    <xf numFmtId="187" fontId="56" fillId="19" borderId="0" xfId="38" applyNumberFormat="1" applyFont="1" applyFill="1" applyBorder="1" applyAlignment="1">
      <alignment vertical="top"/>
    </xf>
    <xf numFmtId="49" fontId="56" fillId="19" borderId="0" xfId="0" applyNumberFormat="1" applyFont="1" applyFill="1" applyBorder="1" applyAlignment="1">
      <alignment horizontal="center" vertical="top"/>
    </xf>
    <xf numFmtId="0" fontId="56" fillId="19" borderId="16" xfId="0" applyFont="1" applyFill="1" applyBorder="1" applyAlignment="1">
      <alignment vertical="top"/>
    </xf>
    <xf numFmtId="0" fontId="56" fillId="19" borderId="10" xfId="0" applyFont="1" applyFill="1" applyBorder="1" applyAlignment="1">
      <alignment horizontal="center" vertical="top"/>
    </xf>
    <xf numFmtId="0" fontId="2" fillId="0" borderId="28" xfId="0" applyFont="1" applyBorder="1" applyAlignment="1">
      <alignment/>
    </xf>
    <xf numFmtId="187" fontId="2" fillId="0" borderId="14" xfId="38" applyNumberFormat="1" applyFont="1" applyBorder="1" applyAlignment="1">
      <alignment horizontal="center"/>
    </xf>
    <xf numFmtId="187" fontId="2" fillId="0" borderId="23" xfId="38" applyNumberFormat="1" applyFont="1" applyBorder="1" applyAlignment="1">
      <alignment/>
    </xf>
    <xf numFmtId="0" fontId="2" fillId="0" borderId="23" xfId="0" applyFont="1" applyBorder="1" applyAlignment="1">
      <alignment vertical="top"/>
    </xf>
    <xf numFmtId="187" fontId="2" fillId="0" borderId="29" xfId="0" applyNumberFormat="1" applyFont="1" applyBorder="1" applyAlignment="1">
      <alignment vertical="top"/>
    </xf>
    <xf numFmtId="0" fontId="2" fillId="0" borderId="26" xfId="0" applyFont="1" applyBorder="1" applyAlignment="1">
      <alignment/>
    </xf>
    <xf numFmtId="187" fontId="2" fillId="0" borderId="15" xfId="38" applyNumberFormat="1" applyFont="1" applyBorder="1" applyAlignment="1">
      <alignment horizontal="center"/>
    </xf>
    <xf numFmtId="187" fontId="2" fillId="0" borderId="24" xfId="38" applyNumberFormat="1" applyFont="1" applyBorder="1" applyAlignment="1">
      <alignment/>
    </xf>
    <xf numFmtId="0" fontId="2" fillId="0" borderId="24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187" fontId="2" fillId="0" borderId="29" xfId="38" applyNumberFormat="1" applyFont="1" applyBorder="1" applyAlignment="1">
      <alignment vertical="top"/>
    </xf>
    <xf numFmtId="0" fontId="2" fillId="0" borderId="11" xfId="0" applyFont="1" applyBorder="1" applyAlignment="1">
      <alignment/>
    </xf>
    <xf numFmtId="187" fontId="2" fillId="0" borderId="11" xfId="38" applyNumberFormat="1" applyFont="1" applyBorder="1" applyAlignment="1">
      <alignment horizontal="center"/>
    </xf>
    <xf numFmtId="187" fontId="2" fillId="0" borderId="13" xfId="38" applyNumberFormat="1" applyFont="1" applyBorder="1" applyAlignment="1">
      <alignment/>
    </xf>
    <xf numFmtId="0" fontId="2" fillId="0" borderId="13" xfId="0" applyFont="1" applyBorder="1" applyAlignment="1">
      <alignment vertical="top"/>
    </xf>
    <xf numFmtId="0" fontId="56" fillId="0" borderId="11" xfId="0" applyFont="1" applyBorder="1" applyAlignment="1">
      <alignment vertical="top"/>
    </xf>
    <xf numFmtId="0" fontId="56" fillId="0" borderId="12" xfId="0" applyFont="1" applyBorder="1" applyAlignment="1">
      <alignment vertical="top"/>
    </xf>
    <xf numFmtId="187" fontId="56" fillId="0" borderId="11" xfId="38" applyNumberFormat="1" applyFont="1" applyBorder="1" applyAlignment="1">
      <alignment vertical="top"/>
    </xf>
    <xf numFmtId="3" fontId="56" fillId="0" borderId="11" xfId="0" applyNumberFormat="1" applyFont="1" applyBorder="1" applyAlignment="1">
      <alignment vertical="top"/>
    </xf>
    <xf numFmtId="49" fontId="56" fillId="0" borderId="12" xfId="0" applyNumberFormat="1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49" fontId="56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3" fontId="56" fillId="0" borderId="15" xfId="0" applyNumberFormat="1" applyFont="1" applyBorder="1" applyAlignment="1">
      <alignment vertical="top"/>
    </xf>
    <xf numFmtId="187" fontId="2" fillId="0" borderId="13" xfId="38" applyNumberFormat="1" applyFont="1" applyFill="1" applyBorder="1" applyAlignment="1">
      <alignment vertical="top"/>
    </xf>
    <xf numFmtId="0" fontId="2" fillId="35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87" fontId="2" fillId="0" borderId="25" xfId="38" applyNumberFormat="1" applyFont="1" applyBorder="1" applyAlignment="1">
      <alignment vertical="top"/>
    </xf>
    <xf numFmtId="0" fontId="63" fillId="35" borderId="29" xfId="0" applyFont="1" applyFill="1" applyBorder="1" applyAlignment="1">
      <alignment vertical="top" wrapText="1"/>
    </xf>
    <xf numFmtId="187" fontId="3" fillId="35" borderId="29" xfId="38" applyNumberFormat="1" applyFont="1" applyFill="1" applyBorder="1" applyAlignment="1">
      <alignment vertical="top"/>
    </xf>
    <xf numFmtId="0" fontId="2" fillId="35" borderId="29" xfId="0" applyFont="1" applyFill="1" applyBorder="1" applyAlignment="1">
      <alignment vertical="top"/>
    </xf>
    <xf numFmtId="49" fontId="2" fillId="35" borderId="29" xfId="0" applyNumberFormat="1" applyFont="1" applyFill="1" applyBorder="1" applyAlignment="1">
      <alignment horizontal="center" vertical="top"/>
    </xf>
    <xf numFmtId="0" fontId="2" fillId="35" borderId="23" xfId="0" applyFont="1" applyFill="1" applyBorder="1" applyAlignment="1">
      <alignment vertical="top"/>
    </xf>
    <xf numFmtId="187" fontId="57" fillId="8" borderId="13" xfId="38" applyNumberFormat="1" applyFont="1" applyFill="1" applyBorder="1" applyAlignment="1">
      <alignment vertical="top"/>
    </xf>
    <xf numFmtId="187" fontId="3" fillId="8" borderId="11" xfId="38" applyNumberFormat="1" applyFont="1" applyFill="1" applyBorder="1" applyAlignment="1">
      <alignment vertical="top"/>
    </xf>
    <xf numFmtId="49" fontId="56" fillId="8" borderId="12" xfId="0" applyNumberFormat="1" applyFont="1" applyFill="1" applyBorder="1" applyAlignment="1">
      <alignment horizontal="center" vertical="top"/>
    </xf>
    <xf numFmtId="187" fontId="57" fillId="9" borderId="13" xfId="0" applyNumberFormat="1" applyFont="1" applyFill="1" applyBorder="1" applyAlignment="1">
      <alignment horizontal="center" vertical="top" wrapText="1"/>
    </xf>
    <xf numFmtId="187" fontId="57" fillId="9" borderId="11" xfId="0" applyNumberFormat="1" applyFont="1" applyFill="1" applyBorder="1" applyAlignment="1">
      <alignment horizontal="center" vertical="top" wrapText="1"/>
    </xf>
    <xf numFmtId="49" fontId="57" fillId="9" borderId="11" xfId="0" applyNumberFormat="1" applyFont="1" applyFill="1" applyBorder="1" applyAlignment="1">
      <alignment horizontal="center" vertical="top" wrapText="1"/>
    </xf>
    <xf numFmtId="0" fontId="57" fillId="9" borderId="11" xfId="0" applyFont="1" applyFill="1" applyBorder="1" applyAlignment="1">
      <alignment horizontal="center" vertical="top" wrapText="1"/>
    </xf>
    <xf numFmtId="0" fontId="64" fillId="0" borderId="28" xfId="0" applyFont="1" applyBorder="1" applyAlignment="1">
      <alignment/>
    </xf>
    <xf numFmtId="187" fontId="57" fillId="0" borderId="29" xfId="38" applyNumberFormat="1" applyFont="1" applyBorder="1" applyAlignment="1">
      <alignment vertical="top"/>
    </xf>
    <xf numFmtId="187" fontId="56" fillId="0" borderId="14" xfId="0" applyNumberFormat="1" applyFont="1" applyBorder="1" applyAlignment="1">
      <alignment horizontal="center" vertical="top"/>
    </xf>
    <xf numFmtId="0" fontId="64" fillId="0" borderId="26" xfId="0" applyFont="1" applyBorder="1" applyAlignment="1">
      <alignment/>
    </xf>
    <xf numFmtId="187" fontId="56" fillId="0" borderId="15" xfId="0" applyNumberFormat="1" applyFont="1" applyBorder="1" applyAlignment="1">
      <alignment horizontal="center" vertical="top"/>
    </xf>
    <xf numFmtId="0" fontId="56" fillId="0" borderId="16" xfId="0" applyFont="1" applyBorder="1" applyAlignment="1">
      <alignment horizontal="justify" vertical="top"/>
    </xf>
    <xf numFmtId="49" fontId="56" fillId="0" borderId="29" xfId="0" applyNumberFormat="1" applyFont="1" applyBorder="1" applyAlignment="1">
      <alignment vertical="top"/>
    </xf>
    <xf numFmtId="0" fontId="64" fillId="0" borderId="21" xfId="0" applyFont="1" applyBorder="1" applyAlignment="1">
      <alignment/>
    </xf>
    <xf numFmtId="187" fontId="57" fillId="0" borderId="0" xfId="0" applyNumberFormat="1" applyFont="1" applyBorder="1" applyAlignment="1">
      <alignment vertical="top"/>
    </xf>
    <xf numFmtId="0" fontId="56" fillId="0" borderId="23" xfId="0" applyFont="1" applyBorder="1" applyAlignment="1">
      <alignment/>
    </xf>
    <xf numFmtId="43" fontId="56" fillId="0" borderId="15" xfId="0" applyNumberFormat="1" applyFont="1" applyBorder="1" applyAlignment="1">
      <alignment vertical="top"/>
    </xf>
    <xf numFmtId="0" fontId="56" fillId="0" borderId="14" xfId="0" applyFont="1" applyBorder="1" applyAlignment="1">
      <alignment/>
    </xf>
    <xf numFmtId="3" fontId="56" fillId="0" borderId="14" xfId="0" applyNumberFormat="1" applyFont="1" applyBorder="1" applyAlignment="1">
      <alignment horizontal="center"/>
    </xf>
    <xf numFmtId="3" fontId="56" fillId="0" borderId="14" xfId="0" applyNumberFormat="1" applyFont="1" applyBorder="1" applyAlignment="1">
      <alignment/>
    </xf>
    <xf numFmtId="49" fontId="56" fillId="0" borderId="14" xfId="0" applyNumberFormat="1" applyFont="1" applyBorder="1" applyAlignment="1">
      <alignment vertical="top"/>
    </xf>
    <xf numFmtId="0" fontId="56" fillId="0" borderId="15" xfId="0" applyFont="1" applyBorder="1" applyAlignment="1">
      <alignment/>
    </xf>
    <xf numFmtId="3" fontId="56" fillId="0" borderId="15" xfId="0" applyNumberFormat="1" applyFont="1" applyBorder="1" applyAlignment="1">
      <alignment horizontal="center"/>
    </xf>
    <xf numFmtId="3" fontId="56" fillId="0" borderId="15" xfId="0" applyNumberFormat="1" applyFont="1" applyBorder="1" applyAlignment="1">
      <alignment/>
    </xf>
    <xf numFmtId="49" fontId="56" fillId="0" borderId="15" xfId="0" applyNumberFormat="1" applyFont="1" applyBorder="1" applyAlignment="1">
      <alignment vertical="top"/>
    </xf>
    <xf numFmtId="187" fontId="57" fillId="18" borderId="30" xfId="0" applyNumberFormat="1" applyFont="1" applyFill="1" applyBorder="1" applyAlignment="1">
      <alignment vertical="top"/>
    </xf>
    <xf numFmtId="187" fontId="57" fillId="18" borderId="30" xfId="38" applyNumberFormat="1" applyFont="1" applyFill="1" applyBorder="1" applyAlignment="1">
      <alignment vertical="top"/>
    </xf>
    <xf numFmtId="0" fontId="57" fillId="18" borderId="30" xfId="0" applyFont="1" applyFill="1" applyBorder="1" applyAlignment="1">
      <alignment vertical="top"/>
    </xf>
    <xf numFmtId="49" fontId="57" fillId="18" borderId="30" xfId="0" applyNumberFormat="1" applyFont="1" applyFill="1" applyBorder="1" applyAlignment="1">
      <alignment horizontal="center" vertical="top"/>
    </xf>
    <xf numFmtId="0" fontId="57" fillId="18" borderId="30" xfId="0" applyFont="1" applyFill="1" applyBorder="1" applyAlignment="1">
      <alignment horizontal="center" vertical="top"/>
    </xf>
    <xf numFmtId="0" fontId="56" fillId="0" borderId="15" xfId="0" applyFont="1" applyBorder="1" applyAlignment="1">
      <alignment/>
    </xf>
    <xf numFmtId="0" fontId="56" fillId="0" borderId="11" xfId="0" applyFont="1" applyBorder="1" applyAlignment="1">
      <alignment vertical="top" wrapText="1"/>
    </xf>
    <xf numFmtId="0" fontId="56" fillId="0" borderId="11" xfId="0" applyFont="1" applyBorder="1" applyAlignment="1">
      <alignment horizontal="left" vertical="top" wrapText="1"/>
    </xf>
    <xf numFmtId="187" fontId="56" fillId="0" borderId="11" xfId="0" applyNumberFormat="1" applyFont="1" applyBorder="1" applyAlignment="1">
      <alignment vertical="top"/>
    </xf>
    <xf numFmtId="49" fontId="56" fillId="0" borderId="11" xfId="0" applyNumberFormat="1" applyFont="1" applyBorder="1" applyAlignment="1">
      <alignment horizontal="center" vertical="top"/>
    </xf>
    <xf numFmtId="0" fontId="56" fillId="0" borderId="11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2" fillId="35" borderId="11" xfId="46" applyFont="1" applyFill="1" applyBorder="1" applyAlignment="1">
      <alignment vertical="top" wrapText="1"/>
      <protection/>
    </xf>
    <xf numFmtId="187" fontId="3" fillId="12" borderId="11" xfId="47" applyNumberFormat="1" applyFont="1" applyFill="1" applyBorder="1" applyAlignment="1">
      <alignment horizontal="center" vertical="center"/>
      <protection/>
    </xf>
    <xf numFmtId="49" fontId="3" fillId="12" borderId="11" xfId="47" applyNumberFormat="1" applyFont="1" applyFill="1" applyBorder="1" applyAlignment="1">
      <alignment horizontal="center" vertical="center"/>
      <protection/>
    </xf>
    <xf numFmtId="0" fontId="4" fillId="12" borderId="11" xfId="47" applyFont="1" applyFill="1" applyBorder="1" applyAlignment="1">
      <alignment horizontal="center" vertical="center" wrapText="1" shrinkToFit="1"/>
      <protection/>
    </xf>
    <xf numFmtId="49" fontId="2" fillId="36" borderId="11" xfId="47" applyNumberFormat="1" applyFont="1" applyFill="1" applyBorder="1" applyAlignment="1">
      <alignment horizontal="center" vertical="center"/>
      <protection/>
    </xf>
    <xf numFmtId="0" fontId="2" fillId="36" borderId="11" xfId="47" applyFont="1" applyFill="1" applyBorder="1" applyAlignment="1">
      <alignment vertical="center"/>
      <protection/>
    </xf>
    <xf numFmtId="0" fontId="2" fillId="36" borderId="11" xfId="47" applyFont="1" applyFill="1" applyBorder="1" applyAlignment="1">
      <alignment horizontal="center" vertical="center"/>
      <protection/>
    </xf>
    <xf numFmtId="187" fontId="2" fillId="36" borderId="11" xfId="47" applyNumberFormat="1" applyFont="1" applyFill="1" applyBorder="1" applyAlignment="1">
      <alignment vertical="center"/>
      <protection/>
    </xf>
    <xf numFmtId="187" fontId="2" fillId="0" borderId="11" xfId="47" applyNumberFormat="1" applyFont="1" applyBorder="1" applyAlignment="1">
      <alignment vertical="top"/>
      <protection/>
    </xf>
    <xf numFmtId="187" fontId="2" fillId="0" borderId="11" xfId="47" applyNumberFormat="1" applyFont="1" applyBorder="1" applyAlignment="1">
      <alignment horizontal="right" vertical="top"/>
      <protection/>
    </xf>
    <xf numFmtId="187" fontId="2" fillId="36" borderId="11" xfId="47" applyNumberFormat="1" applyFont="1" applyFill="1" applyBorder="1" applyAlignment="1">
      <alignment/>
      <protection/>
    </xf>
    <xf numFmtId="0" fontId="64" fillId="0" borderId="0" xfId="0" applyFont="1" applyAlignment="1">
      <alignment vertical="top"/>
    </xf>
    <xf numFmtId="187" fontId="2" fillId="9" borderId="11" xfId="0" applyNumberFormat="1" applyFont="1" applyFill="1" applyBorder="1" applyAlignment="1">
      <alignment vertical="top"/>
    </xf>
    <xf numFmtId="187" fontId="2" fillId="19" borderId="13" xfId="0" applyNumberFormat="1" applyFont="1" applyFill="1" applyBorder="1" applyAlignment="1">
      <alignment vertical="top"/>
    </xf>
    <xf numFmtId="187" fontId="2" fillId="0" borderId="23" xfId="0" applyNumberFormat="1" applyFont="1" applyFill="1" applyBorder="1" applyAlignment="1">
      <alignment vertical="top"/>
    </xf>
    <xf numFmtId="187" fontId="56" fillId="0" borderId="14" xfId="33" applyNumberFormat="1" applyFont="1" applyFill="1" applyBorder="1" applyAlignment="1">
      <alignment vertical="top"/>
    </xf>
    <xf numFmtId="187" fontId="2" fillId="0" borderId="14" xfId="0" applyNumberFormat="1" applyFont="1" applyFill="1" applyBorder="1" applyAlignment="1">
      <alignment vertical="top"/>
    </xf>
    <xf numFmtId="187" fontId="2" fillId="0" borderId="13" xfId="0" applyNumberFormat="1" applyFont="1" applyFill="1" applyBorder="1" applyAlignment="1">
      <alignment vertical="top"/>
    </xf>
    <xf numFmtId="187" fontId="56" fillId="0" borderId="11" xfId="33" applyNumberFormat="1" applyFont="1" applyFill="1" applyBorder="1" applyAlignment="1">
      <alignment vertical="top"/>
    </xf>
    <xf numFmtId="187" fontId="2" fillId="0" borderId="11" xfId="0" applyNumberFormat="1" applyFont="1" applyFill="1" applyBorder="1" applyAlignment="1">
      <alignment vertical="top"/>
    </xf>
    <xf numFmtId="187" fontId="2" fillId="0" borderId="25" xfId="0" applyNumberFormat="1" applyFont="1" applyFill="1" applyBorder="1" applyAlignment="1">
      <alignment vertical="top"/>
    </xf>
    <xf numFmtId="187" fontId="56" fillId="0" borderId="16" xfId="33" applyNumberFormat="1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187" fontId="2" fillId="0" borderId="16" xfId="0" applyNumberFormat="1" applyFont="1" applyFill="1" applyBorder="1" applyAlignment="1">
      <alignment vertical="top"/>
    </xf>
    <xf numFmtId="49" fontId="2" fillId="0" borderId="16" xfId="0" applyNumberFormat="1" applyFont="1" applyBorder="1" applyAlignment="1">
      <alignment horizontal="center" vertical="top"/>
    </xf>
    <xf numFmtId="187" fontId="56" fillId="0" borderId="14" xfId="33" applyNumberFormat="1" applyFont="1" applyFill="1" applyBorder="1" applyAlignment="1">
      <alignment horizontal="center" vertical="top"/>
    </xf>
    <xf numFmtId="187" fontId="56" fillId="0" borderId="11" xfId="33" applyNumberFormat="1" applyFont="1" applyFill="1" applyBorder="1" applyAlignment="1">
      <alignment horizontal="center" vertical="top"/>
    </xf>
    <xf numFmtId="187" fontId="56" fillId="0" borderId="16" xfId="33" applyNumberFormat="1" applyFont="1" applyFill="1" applyBorder="1" applyAlignment="1">
      <alignment horizontal="center" vertical="top"/>
    </xf>
    <xf numFmtId="0" fontId="2" fillId="35" borderId="13" xfId="0" applyFont="1" applyFill="1" applyBorder="1" applyAlignment="1">
      <alignment vertical="top"/>
    </xf>
    <xf numFmtId="49" fontId="56" fillId="0" borderId="0" xfId="38" applyNumberFormat="1" applyFont="1" applyBorder="1" applyAlignment="1">
      <alignment horizontal="center" vertical="top"/>
    </xf>
    <xf numFmtId="187" fontId="3" fillId="12" borderId="16" xfId="38" applyNumberFormat="1" applyFont="1" applyFill="1" applyBorder="1" applyAlignment="1">
      <alignment vertical="top"/>
    </xf>
    <xf numFmtId="0" fontId="3" fillId="12" borderId="11" xfId="47" applyFont="1" applyFill="1" applyBorder="1" applyAlignment="1">
      <alignment horizontal="center" vertical="center" wrapText="1" shrinkToFit="1"/>
      <protection/>
    </xf>
    <xf numFmtId="0" fontId="3" fillId="19" borderId="11" xfId="0" applyFont="1" applyFill="1" applyBorder="1" applyAlignment="1">
      <alignment vertical="top" wrapText="1" shrinkToFit="1"/>
    </xf>
    <xf numFmtId="0" fontId="2" fillId="19" borderId="11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top" shrinkToFit="1"/>
    </xf>
    <xf numFmtId="0" fontId="57" fillId="19" borderId="1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56" fillId="19" borderId="11" xfId="0" applyFont="1" applyFill="1" applyBorder="1" applyAlignment="1">
      <alignment vertical="top" wrapText="1"/>
    </xf>
    <xf numFmtId="0" fontId="56" fillId="35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6" xfId="0" applyFont="1" applyFill="1" applyBorder="1" applyAlignment="1">
      <alignment horizontal="left" vertical="top" wrapText="1" indent="1"/>
    </xf>
    <xf numFmtId="187" fontId="2" fillId="0" borderId="0" xfId="38" applyNumberFormat="1" applyFont="1" applyBorder="1" applyAlignment="1">
      <alignment vertical="top"/>
    </xf>
    <xf numFmtId="187" fontId="2" fillId="0" borderId="0" xfId="38" applyNumberFormat="1" applyFont="1" applyBorder="1" applyAlignment="1">
      <alignment horizontal="center"/>
    </xf>
    <xf numFmtId="187" fontId="2" fillId="0" borderId="0" xfId="38" applyNumberFormat="1" applyFont="1" applyBorder="1" applyAlignment="1">
      <alignment/>
    </xf>
    <xf numFmtId="0" fontId="56" fillId="0" borderId="0" xfId="0" applyFont="1" applyBorder="1" applyAlignment="1">
      <alignment horizontal="center" vertical="top"/>
    </xf>
    <xf numFmtId="0" fontId="3" fillId="36" borderId="19" xfId="47" applyFont="1" applyFill="1" applyBorder="1" applyAlignment="1">
      <alignment horizontal="left" vertical="center" wrapText="1"/>
      <protection/>
    </xf>
    <xf numFmtId="0" fontId="3" fillId="36" borderId="12" xfId="47" applyFont="1" applyFill="1" applyBorder="1" applyAlignment="1">
      <alignment horizontal="left" vertical="center" wrapText="1"/>
      <protection/>
    </xf>
    <xf numFmtId="0" fontId="3" fillId="36" borderId="13" xfId="47" applyFont="1" applyFill="1" applyBorder="1" applyAlignment="1">
      <alignment horizontal="left" vertical="center" wrapText="1"/>
      <protection/>
    </xf>
    <xf numFmtId="0" fontId="3" fillId="36" borderId="19" xfId="47" applyFont="1" applyFill="1" applyBorder="1" applyAlignment="1">
      <alignment horizontal="left" wrapText="1"/>
      <protection/>
    </xf>
    <xf numFmtId="0" fontId="3" fillId="36" borderId="12" xfId="47" applyFont="1" applyFill="1" applyBorder="1" applyAlignment="1">
      <alignment horizontal="left" wrapText="1"/>
      <protection/>
    </xf>
    <xf numFmtId="0" fontId="3" fillId="36" borderId="13" xfId="47" applyFont="1" applyFill="1" applyBorder="1" applyAlignment="1">
      <alignment horizontal="left" wrapText="1"/>
      <protection/>
    </xf>
    <xf numFmtId="0" fontId="13" fillId="12" borderId="19" xfId="47" applyFont="1" applyFill="1" applyBorder="1" applyAlignment="1">
      <alignment horizontal="center" vertical="center" wrapText="1"/>
      <protection/>
    </xf>
    <xf numFmtId="0" fontId="13" fillId="12" borderId="12" xfId="47" applyFont="1" applyFill="1" applyBorder="1" applyAlignment="1">
      <alignment horizontal="center" vertical="center" wrapText="1"/>
      <protection/>
    </xf>
    <xf numFmtId="0" fontId="13" fillId="12" borderId="13" xfId="47" applyFont="1" applyFill="1" applyBorder="1" applyAlignment="1">
      <alignment horizontal="center" vertical="center" wrapText="1"/>
      <protection/>
    </xf>
    <xf numFmtId="0" fontId="65" fillId="8" borderId="31" xfId="0" applyFont="1" applyFill="1" applyBorder="1" applyAlignment="1">
      <alignment horizontal="center"/>
    </xf>
    <xf numFmtId="0" fontId="65" fillId="8" borderId="32" xfId="0" applyFont="1" applyFill="1" applyBorder="1" applyAlignment="1">
      <alignment horizontal="center"/>
    </xf>
    <xf numFmtId="0" fontId="65" fillId="8" borderId="33" xfId="0" applyFont="1" applyFill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9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center" vertical="top" wrapText="1"/>
    </xf>
    <xf numFmtId="0" fontId="57" fillId="34" borderId="19" xfId="0" applyFont="1" applyFill="1" applyBorder="1" applyAlignment="1">
      <alignment horizontal="left" vertical="top" wrapText="1"/>
    </xf>
    <xf numFmtId="0" fontId="57" fillId="34" borderId="12" xfId="0" applyFont="1" applyFill="1" applyBorder="1" applyAlignment="1">
      <alignment horizontal="left" vertical="top" wrapText="1"/>
    </xf>
    <xf numFmtId="0" fontId="57" fillId="34" borderId="13" xfId="0" applyFont="1" applyFill="1" applyBorder="1" applyAlignment="1">
      <alignment horizontal="left" vertical="top" wrapText="1"/>
    </xf>
    <xf numFmtId="0" fontId="10" fillId="12" borderId="19" xfId="46" applyFont="1" applyFill="1" applyBorder="1" applyAlignment="1">
      <alignment horizontal="center" wrapText="1"/>
      <protection/>
    </xf>
    <xf numFmtId="0" fontId="10" fillId="12" borderId="12" xfId="46" applyFont="1" applyFill="1" applyBorder="1" applyAlignment="1">
      <alignment horizontal="center" wrapText="1"/>
      <protection/>
    </xf>
    <xf numFmtId="0" fontId="10" fillId="12" borderId="13" xfId="46" applyFont="1" applyFill="1" applyBorder="1" applyAlignment="1">
      <alignment horizontal="center" wrapText="1"/>
      <protection/>
    </xf>
    <xf numFmtId="3" fontId="3" fillId="35" borderId="10" xfId="34" applyNumberFormat="1" applyFont="1" applyFill="1" applyBorder="1" applyAlignment="1">
      <alignment vertical="top" wrapText="1"/>
      <protection/>
    </xf>
    <xf numFmtId="0" fontId="50" fillId="35" borderId="10" xfId="0" applyFont="1" applyFill="1" applyBorder="1" applyAlignment="1">
      <alignment vertical="top" wrapText="1"/>
    </xf>
    <xf numFmtId="0" fontId="65" fillId="8" borderId="11" xfId="0" applyFont="1" applyFill="1" applyBorder="1" applyAlignment="1">
      <alignment horizontal="center"/>
    </xf>
    <xf numFmtId="0" fontId="65" fillId="8" borderId="19" xfId="0" applyFont="1" applyFill="1" applyBorder="1" applyAlignment="1">
      <alignment horizontal="center"/>
    </xf>
    <xf numFmtId="0" fontId="65" fillId="8" borderId="12" xfId="0" applyFont="1" applyFill="1" applyBorder="1" applyAlignment="1">
      <alignment horizontal="center"/>
    </xf>
    <xf numFmtId="0" fontId="65" fillId="8" borderId="13" xfId="0" applyFont="1" applyFill="1" applyBorder="1" applyAlignment="1">
      <alignment horizontal="center"/>
    </xf>
    <xf numFmtId="0" fontId="65" fillId="18" borderId="21" xfId="0" applyFont="1" applyFill="1" applyBorder="1" applyAlignment="1">
      <alignment horizontal="center" vertical="top"/>
    </xf>
    <xf numFmtId="0" fontId="65" fillId="18" borderId="0" xfId="0" applyFont="1" applyFill="1" applyBorder="1" applyAlignment="1">
      <alignment horizontal="center" vertical="top"/>
    </xf>
    <xf numFmtId="0" fontId="65" fillId="18" borderId="25" xfId="0" applyFont="1" applyFill="1" applyBorder="1" applyAlignment="1">
      <alignment horizontal="center" vertical="top"/>
    </xf>
    <xf numFmtId="0" fontId="57" fillId="34" borderId="19" xfId="0" applyFont="1" applyFill="1" applyBorder="1" applyAlignment="1">
      <alignment horizontal="center" vertical="top" wrapText="1"/>
    </xf>
    <xf numFmtId="0" fontId="57" fillId="34" borderId="12" xfId="0" applyFont="1" applyFill="1" applyBorder="1" applyAlignment="1">
      <alignment horizontal="center" vertical="top" wrapText="1"/>
    </xf>
    <xf numFmtId="187" fontId="7" fillId="0" borderId="0" xfId="38" applyNumberFormat="1" applyFont="1" applyAlignment="1">
      <alignment horizontal="center" vertical="top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49" fontId="3" fillId="9" borderId="19" xfId="0" applyNumberFormat="1" applyFont="1" applyFill="1" applyBorder="1" applyAlignment="1">
      <alignment horizontal="center" vertical="center"/>
    </xf>
    <xf numFmtId="49" fontId="3" fillId="9" borderId="12" xfId="0" applyNumberFormat="1" applyFont="1" applyFill="1" applyBorder="1" applyAlignment="1">
      <alignment horizontal="center" vertical="center"/>
    </xf>
    <xf numFmtId="49" fontId="3" fillId="9" borderId="13" xfId="0" applyNumberFormat="1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left" vertical="top" wrapText="1"/>
    </xf>
    <xf numFmtId="0" fontId="12" fillId="35" borderId="29" xfId="0" applyFont="1" applyFill="1" applyBorder="1" applyAlignment="1">
      <alignment horizontal="left" vertical="top" wrapText="1"/>
    </xf>
    <xf numFmtId="0" fontId="3" fillId="9" borderId="19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57" fillId="9" borderId="19" xfId="0" applyFont="1" applyFill="1" applyBorder="1" applyAlignment="1">
      <alignment horizontal="center" vertical="center" wrapText="1"/>
    </xf>
    <xf numFmtId="0" fontId="57" fillId="9" borderId="12" xfId="0" applyFont="1" applyFill="1" applyBorder="1" applyAlignment="1">
      <alignment horizontal="center" vertical="center" wrapText="1"/>
    </xf>
    <xf numFmtId="0" fontId="57" fillId="9" borderId="13" xfId="0" applyFont="1" applyFill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_เปรียบเทียบ49-50-51-52-53ผลผลิตข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10" xfId="46"/>
    <cellStyle name="ปกติ 2" xfId="47"/>
    <cellStyle name="ปกติ 2 2 3 2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E211"/>
  <sheetViews>
    <sheetView tabSelected="1" zoomScale="86" zoomScaleNormal="86" zoomScaleSheetLayoutView="75" zoomScalePageLayoutView="0" workbookViewId="0" topLeftCell="A1">
      <selection activeCell="D22" sqref="D22"/>
    </sheetView>
  </sheetViews>
  <sheetFormatPr defaultColWidth="9.140625" defaultRowHeight="15"/>
  <cols>
    <col min="1" max="1" width="37.57421875" style="1" customWidth="1"/>
    <col min="2" max="2" width="21.421875" style="2" customWidth="1"/>
    <col min="3" max="3" width="21.421875" style="9" customWidth="1"/>
    <col min="4" max="4" width="14.421875" style="112" bestFit="1" customWidth="1"/>
    <col min="5" max="5" width="14.28125" style="112" bestFit="1" customWidth="1"/>
    <col min="6" max="8" width="12.140625" style="112" bestFit="1" customWidth="1"/>
    <col min="9" max="9" width="14.421875" style="112" bestFit="1" customWidth="1"/>
    <col min="10" max="10" width="14.140625" style="112" customWidth="1"/>
    <col min="11" max="11" width="14.28125" style="112" bestFit="1" customWidth="1"/>
    <col min="12" max="12" width="8.140625" style="112" customWidth="1"/>
    <col min="13" max="13" width="6.7109375" style="113" customWidth="1"/>
    <col min="14" max="14" width="7.421875" style="112" customWidth="1"/>
    <col min="15" max="15" width="9.7109375" style="111" bestFit="1" customWidth="1"/>
    <col min="16" max="16" width="11.8515625" style="52" bestFit="1" customWidth="1"/>
    <col min="17" max="17" width="9.00390625" style="53" customWidth="1"/>
    <col min="18" max="18" width="14.421875" style="53" bestFit="1" customWidth="1"/>
    <col min="19" max="34" width="9.00390625" style="53" customWidth="1"/>
    <col min="35" max="16384" width="9.00390625" style="1" customWidth="1"/>
  </cols>
  <sheetData>
    <row r="1" spans="1:83" s="40" customFormat="1" ht="47.25" customHeight="1">
      <c r="A1" s="482" t="s">
        <v>314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39"/>
      <c r="P1" s="178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</row>
    <row r="2" spans="1:8" ht="39.75" customHeight="1">
      <c r="A2" s="175" t="s">
        <v>313</v>
      </c>
      <c r="B2" s="17"/>
      <c r="C2" s="17"/>
      <c r="D2" s="408"/>
      <c r="E2" s="408"/>
      <c r="F2" s="408"/>
      <c r="G2" s="408"/>
      <c r="H2" s="408"/>
    </row>
    <row r="3" spans="1:15" ht="28.5" customHeight="1">
      <c r="A3" s="460" t="s">
        <v>0</v>
      </c>
      <c r="B3" s="460" t="s">
        <v>1</v>
      </c>
      <c r="C3" s="483" t="s">
        <v>2</v>
      </c>
      <c r="D3" s="485" t="s">
        <v>3</v>
      </c>
      <c r="E3" s="486"/>
      <c r="F3" s="486"/>
      <c r="G3" s="486"/>
      <c r="H3" s="487"/>
      <c r="I3" s="485" t="s">
        <v>4</v>
      </c>
      <c r="J3" s="486"/>
      <c r="K3" s="486"/>
      <c r="L3" s="487"/>
      <c r="M3" s="488" t="s">
        <v>5</v>
      </c>
      <c r="N3" s="483" t="s">
        <v>6</v>
      </c>
      <c r="O3" s="460" t="s">
        <v>7</v>
      </c>
    </row>
    <row r="4" spans="1:15" ht="29.25" customHeight="1">
      <c r="A4" s="460"/>
      <c r="B4" s="460"/>
      <c r="C4" s="484"/>
      <c r="D4" s="114" t="s">
        <v>8</v>
      </c>
      <c r="E4" s="114" t="s">
        <v>9</v>
      </c>
      <c r="F4" s="114" t="s">
        <v>10</v>
      </c>
      <c r="G4" s="114" t="s">
        <v>11</v>
      </c>
      <c r="H4" s="114" t="s">
        <v>304</v>
      </c>
      <c r="I4" s="114" t="s">
        <v>8</v>
      </c>
      <c r="J4" s="114" t="s">
        <v>12</v>
      </c>
      <c r="K4" s="114" t="s">
        <v>13</v>
      </c>
      <c r="L4" s="114" t="s">
        <v>14</v>
      </c>
      <c r="M4" s="488"/>
      <c r="N4" s="484"/>
      <c r="O4" s="460"/>
    </row>
    <row r="5" spans="1:34" s="3" customFormat="1" ht="39.75" customHeight="1">
      <c r="A5" s="461" t="s">
        <v>63</v>
      </c>
      <c r="B5" s="461"/>
      <c r="C5" s="461"/>
      <c r="D5" s="276">
        <f>SUM(E5:H5)</f>
        <v>7361226700</v>
      </c>
      <c r="E5" s="276">
        <f>+E7+E129+E187+E197+E199</f>
        <v>7238719400</v>
      </c>
      <c r="F5" s="276">
        <f>+F7+F129+F187+F197+F199</f>
        <v>32507300</v>
      </c>
      <c r="G5" s="276">
        <f>+G7+G129+G187+G197+G199</f>
        <v>35000000</v>
      </c>
      <c r="H5" s="276">
        <f>+H7+H129+H187+H197+H199</f>
        <v>55000000</v>
      </c>
      <c r="I5" s="276">
        <f>SUM(J5:L5)</f>
        <v>7361226700</v>
      </c>
      <c r="J5" s="276">
        <f>+J7+J129+J187+J197+J199</f>
        <v>6062480000</v>
      </c>
      <c r="K5" s="276">
        <f>+K7+K129+K187+K197+K199</f>
        <v>1298746700</v>
      </c>
      <c r="L5" s="276">
        <f>+L7+L129+L187+L197+L199</f>
        <v>0</v>
      </c>
      <c r="M5" s="134"/>
      <c r="N5" s="133"/>
      <c r="O5" s="133"/>
      <c r="P5" s="51">
        <f>+D5-I5</f>
        <v>0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16" s="53" customFormat="1" ht="23.25">
      <c r="A6" s="277" t="s">
        <v>135</v>
      </c>
      <c r="B6" s="218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1"/>
      <c r="N6" s="222"/>
      <c r="O6" s="223"/>
      <c r="P6" s="52"/>
    </row>
    <row r="7" spans="1:34" s="4" customFormat="1" ht="26.25">
      <c r="A7" s="473" t="s">
        <v>15</v>
      </c>
      <c r="B7" s="473"/>
      <c r="C7" s="473"/>
      <c r="D7" s="224">
        <f>SUM(E7:H7)</f>
        <v>713424900</v>
      </c>
      <c r="E7" s="224">
        <f>+E8+E71+E111+E127</f>
        <v>638424900</v>
      </c>
      <c r="F7" s="224">
        <f>+F8+F71+F111</f>
        <v>0</v>
      </c>
      <c r="G7" s="224">
        <f>+G8+G71+G111</f>
        <v>25000000</v>
      </c>
      <c r="H7" s="224">
        <f>+H8+H71+H111</f>
        <v>50000000</v>
      </c>
      <c r="I7" s="224">
        <f>SUM(J7:L7)</f>
        <v>713424900</v>
      </c>
      <c r="J7" s="224">
        <f>+J8+J71+J111+J127</f>
        <v>713424900</v>
      </c>
      <c r="K7" s="224">
        <f>+K8+K71+K111+K127</f>
        <v>0</v>
      </c>
      <c r="L7" s="224">
        <f>+L8+L71+L111+L127</f>
        <v>0</v>
      </c>
      <c r="M7" s="225"/>
      <c r="N7" s="226"/>
      <c r="O7" s="227"/>
      <c r="P7" s="52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s="42" customFormat="1" ht="21">
      <c r="A8" s="462" t="s">
        <v>88</v>
      </c>
      <c r="B8" s="462"/>
      <c r="C8" s="462"/>
      <c r="D8" s="228">
        <f>SUM(E8:H8)</f>
        <v>393320000</v>
      </c>
      <c r="E8" s="228">
        <f>+E10+E33+E58</f>
        <v>318320000</v>
      </c>
      <c r="F8" s="228">
        <f>+F10+F33+F58</f>
        <v>0</v>
      </c>
      <c r="G8" s="228">
        <f>+G10+G33+G58</f>
        <v>25000000</v>
      </c>
      <c r="H8" s="228">
        <f>+H10+H33+H58</f>
        <v>50000000</v>
      </c>
      <c r="I8" s="228">
        <f>SUM(J8:L8)</f>
        <v>393320000</v>
      </c>
      <c r="J8" s="228">
        <f>+J10+J33+J58</f>
        <v>393320000</v>
      </c>
      <c r="K8" s="228">
        <f>+K10+K33+K58</f>
        <v>0</v>
      </c>
      <c r="L8" s="228">
        <f>+L10+L33+L58</f>
        <v>0</v>
      </c>
      <c r="M8" s="229"/>
      <c r="N8" s="230"/>
      <c r="O8" s="231"/>
      <c r="P8" s="52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15" ht="25.5" customHeight="1">
      <c r="A9" s="463" t="s">
        <v>16</v>
      </c>
      <c r="B9" s="463"/>
      <c r="C9" s="463"/>
      <c r="D9" s="43"/>
      <c r="E9" s="44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34" s="4" customFormat="1" ht="21">
      <c r="A10" s="291" t="s">
        <v>136</v>
      </c>
      <c r="B10" s="292"/>
      <c r="C10" s="293"/>
      <c r="D10" s="294">
        <f>SUM(E10:H10)</f>
        <v>70540000</v>
      </c>
      <c r="E10" s="295">
        <f>SUM(E11:E32)</f>
        <v>40540000</v>
      </c>
      <c r="F10" s="296">
        <f>SUM(F11:F32)</f>
        <v>0</v>
      </c>
      <c r="G10" s="296">
        <f>SUM(G11:G32)</f>
        <v>0</v>
      </c>
      <c r="H10" s="295">
        <f>SUM(H11:H32)</f>
        <v>30000000</v>
      </c>
      <c r="I10" s="297">
        <f>SUM(J10:L10)</f>
        <v>70540000</v>
      </c>
      <c r="J10" s="295">
        <f>SUM(J11:J32)</f>
        <v>70540000</v>
      </c>
      <c r="K10" s="295">
        <f>SUM(K11:K32)</f>
        <v>0</v>
      </c>
      <c r="L10" s="295">
        <f>SUM(L11:L32)</f>
        <v>0</v>
      </c>
      <c r="M10" s="298"/>
      <c r="N10" s="299"/>
      <c r="O10" s="300" t="s">
        <v>88</v>
      </c>
      <c r="P10" s="52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15" ht="21">
      <c r="A11" s="247" t="s">
        <v>137</v>
      </c>
      <c r="B11" s="301" t="s">
        <v>138</v>
      </c>
      <c r="C11" s="302" t="s">
        <v>17</v>
      </c>
      <c r="D11" s="303"/>
      <c r="E11" s="334">
        <v>35000000</v>
      </c>
      <c r="F11" s="251"/>
      <c r="G11" s="251"/>
      <c r="H11" s="253"/>
      <c r="I11" s="304"/>
      <c r="J11" s="305">
        <f>+E11</f>
        <v>35000000</v>
      </c>
      <c r="K11" s="304"/>
      <c r="L11" s="251"/>
      <c r="M11" s="255" t="s">
        <v>18</v>
      </c>
      <c r="N11" s="251"/>
      <c r="O11" s="256" t="s">
        <v>88</v>
      </c>
    </row>
    <row r="12" spans="1:15" ht="21">
      <c r="A12" s="192" t="s">
        <v>20</v>
      </c>
      <c r="B12" s="232"/>
      <c r="C12" s="216" t="s">
        <v>21</v>
      </c>
      <c r="D12" s="233"/>
      <c r="E12" s="132"/>
      <c r="F12" s="132"/>
      <c r="G12" s="132"/>
      <c r="H12" s="129"/>
      <c r="I12" s="130"/>
      <c r="J12" s="132"/>
      <c r="K12" s="176"/>
      <c r="L12" s="132"/>
      <c r="M12" s="177"/>
      <c r="N12" s="132"/>
      <c r="O12" s="234" t="s">
        <v>19</v>
      </c>
    </row>
    <row r="13" spans="1:15" ht="21">
      <c r="A13" s="192" t="s">
        <v>22</v>
      </c>
      <c r="B13" s="232"/>
      <c r="C13" s="216" t="s">
        <v>23</v>
      </c>
      <c r="D13" s="233"/>
      <c r="E13" s="176"/>
      <c r="F13" s="132"/>
      <c r="G13" s="176"/>
      <c r="H13" s="129"/>
      <c r="I13" s="235"/>
      <c r="J13" s="132"/>
      <c r="K13" s="176"/>
      <c r="L13" s="132"/>
      <c r="M13" s="177"/>
      <c r="N13" s="132"/>
      <c r="O13" s="236"/>
    </row>
    <row r="14" spans="1:15" ht="21">
      <c r="A14" s="192" t="s">
        <v>24</v>
      </c>
      <c r="B14" s="232"/>
      <c r="C14" s="216" t="s">
        <v>25</v>
      </c>
      <c r="D14" s="233"/>
      <c r="E14" s="176"/>
      <c r="F14" s="132"/>
      <c r="G14" s="176"/>
      <c r="H14" s="129"/>
      <c r="I14" s="176"/>
      <c r="J14" s="132"/>
      <c r="K14" s="176"/>
      <c r="L14" s="132"/>
      <c r="M14" s="177"/>
      <c r="N14" s="132"/>
      <c r="O14" s="236"/>
    </row>
    <row r="15" spans="1:15" ht="21">
      <c r="A15" s="238" t="s">
        <v>283</v>
      </c>
      <c r="B15" s="306"/>
      <c r="C15" s="240"/>
      <c r="D15" s="241"/>
      <c r="E15" s="242"/>
      <c r="F15" s="243"/>
      <c r="G15" s="242"/>
      <c r="H15" s="244"/>
      <c r="I15" s="242"/>
      <c r="J15" s="243"/>
      <c r="K15" s="242"/>
      <c r="L15" s="243"/>
      <c r="M15" s="245"/>
      <c r="N15" s="243"/>
      <c r="O15" s="267"/>
    </row>
    <row r="16" spans="1:15" ht="21">
      <c r="A16" s="247" t="s">
        <v>222</v>
      </c>
      <c r="B16" s="307" t="s">
        <v>219</v>
      </c>
      <c r="C16" s="302" t="s">
        <v>26</v>
      </c>
      <c r="D16" s="250"/>
      <c r="E16" s="252"/>
      <c r="F16" s="251"/>
      <c r="G16" s="252"/>
      <c r="H16" s="253">
        <v>5000000</v>
      </c>
      <c r="I16" s="252"/>
      <c r="J16" s="305">
        <f>+H16</f>
        <v>5000000</v>
      </c>
      <c r="K16" s="252"/>
      <c r="L16" s="251"/>
      <c r="M16" s="308" t="s">
        <v>18</v>
      </c>
      <c r="N16" s="251"/>
      <c r="O16" s="256" t="s">
        <v>88</v>
      </c>
    </row>
    <row r="17" spans="1:15" ht="21">
      <c r="A17" s="192" t="s">
        <v>223</v>
      </c>
      <c r="B17" s="232" t="s">
        <v>220</v>
      </c>
      <c r="C17" s="216" t="s">
        <v>27</v>
      </c>
      <c r="D17" s="233"/>
      <c r="E17" s="176"/>
      <c r="F17" s="132"/>
      <c r="G17" s="176"/>
      <c r="H17" s="129"/>
      <c r="I17" s="176"/>
      <c r="J17" s="132"/>
      <c r="K17" s="176"/>
      <c r="L17" s="132"/>
      <c r="M17" s="177"/>
      <c r="N17" s="132"/>
      <c r="O17" s="234" t="s">
        <v>19</v>
      </c>
    </row>
    <row r="18" spans="1:15" ht="21">
      <c r="A18" s="192" t="s">
        <v>224</v>
      </c>
      <c r="B18" s="232"/>
      <c r="C18" s="216" t="s">
        <v>28</v>
      </c>
      <c r="D18" s="233"/>
      <c r="E18" s="176"/>
      <c r="F18" s="132"/>
      <c r="G18" s="176"/>
      <c r="H18" s="129"/>
      <c r="I18" s="176"/>
      <c r="J18" s="132"/>
      <c r="K18" s="176"/>
      <c r="L18" s="132"/>
      <c r="M18" s="177"/>
      <c r="N18" s="132"/>
      <c r="O18" s="236"/>
    </row>
    <row r="19" spans="1:15" ht="21">
      <c r="A19" s="192"/>
      <c r="B19" s="232"/>
      <c r="C19" s="216" t="s">
        <v>29</v>
      </c>
      <c r="D19" s="233"/>
      <c r="E19" s="176"/>
      <c r="F19" s="132"/>
      <c r="G19" s="176"/>
      <c r="H19" s="129"/>
      <c r="I19" s="176"/>
      <c r="J19" s="132"/>
      <c r="K19" s="176"/>
      <c r="L19" s="132"/>
      <c r="M19" s="177"/>
      <c r="N19" s="132"/>
      <c r="O19" s="236"/>
    </row>
    <row r="20" spans="1:15" ht="21">
      <c r="A20" s="238"/>
      <c r="B20" s="306"/>
      <c r="C20" s="240" t="s">
        <v>30</v>
      </c>
      <c r="D20" s="241"/>
      <c r="E20" s="242"/>
      <c r="F20" s="243"/>
      <c r="G20" s="242"/>
      <c r="H20" s="244"/>
      <c r="I20" s="242"/>
      <c r="J20" s="243"/>
      <c r="K20" s="242"/>
      <c r="L20" s="243"/>
      <c r="M20" s="245"/>
      <c r="N20" s="243"/>
      <c r="O20" s="267"/>
    </row>
    <row r="21" spans="1:15" ht="21">
      <c r="A21" s="247" t="s">
        <v>139</v>
      </c>
      <c r="B21" s="307" t="s">
        <v>219</v>
      </c>
      <c r="C21" s="302" t="s">
        <v>26</v>
      </c>
      <c r="D21" s="250"/>
      <c r="E21" s="253">
        <v>5000000</v>
      </c>
      <c r="F21" s="251"/>
      <c r="G21" s="252"/>
      <c r="H21" s="253"/>
      <c r="I21" s="252"/>
      <c r="J21" s="305">
        <f>+E21</f>
        <v>5000000</v>
      </c>
      <c r="K21" s="252"/>
      <c r="L21" s="251"/>
      <c r="M21" s="308" t="s">
        <v>18</v>
      </c>
      <c r="N21" s="251"/>
      <c r="O21" s="256" t="s">
        <v>88</v>
      </c>
    </row>
    <row r="22" spans="1:15" ht="21">
      <c r="A22" s="192" t="s">
        <v>349</v>
      </c>
      <c r="B22" s="232" t="s">
        <v>221</v>
      </c>
      <c r="C22" s="216" t="s">
        <v>27</v>
      </c>
      <c r="D22" s="233"/>
      <c r="E22" s="130"/>
      <c r="F22" s="132"/>
      <c r="G22" s="176"/>
      <c r="H22" s="129"/>
      <c r="I22" s="176"/>
      <c r="J22" s="260"/>
      <c r="K22" s="176"/>
      <c r="L22" s="132"/>
      <c r="M22" s="177"/>
      <c r="N22" s="132"/>
      <c r="O22" s="236"/>
    </row>
    <row r="23" spans="1:15" ht="21">
      <c r="A23" s="238"/>
      <c r="B23" s="306"/>
      <c r="C23" s="240" t="s">
        <v>31</v>
      </c>
      <c r="D23" s="241"/>
      <c r="E23" s="242"/>
      <c r="F23" s="243"/>
      <c r="G23" s="242"/>
      <c r="H23" s="244"/>
      <c r="I23" s="242"/>
      <c r="J23" s="243"/>
      <c r="K23" s="242"/>
      <c r="L23" s="243"/>
      <c r="M23" s="245"/>
      <c r="N23" s="243"/>
      <c r="O23" s="246" t="s">
        <v>19</v>
      </c>
    </row>
    <row r="24" spans="1:15" ht="21">
      <c r="A24" s="188" t="s">
        <v>140</v>
      </c>
      <c r="B24" s="7" t="s">
        <v>219</v>
      </c>
      <c r="C24" s="214" t="s">
        <v>26</v>
      </c>
      <c r="D24" s="201"/>
      <c r="E24" s="117"/>
      <c r="F24" s="116"/>
      <c r="G24" s="117"/>
      <c r="H24" s="118">
        <v>20000000</v>
      </c>
      <c r="I24" s="117"/>
      <c r="J24" s="174">
        <f>+H24</f>
        <v>20000000</v>
      </c>
      <c r="K24" s="117"/>
      <c r="L24" s="116"/>
      <c r="M24" s="119" t="s">
        <v>18</v>
      </c>
      <c r="N24" s="116"/>
      <c r="O24" s="189" t="s">
        <v>88</v>
      </c>
    </row>
    <row r="25" spans="1:15" ht="21">
      <c r="A25" s="192" t="s">
        <v>225</v>
      </c>
      <c r="B25" s="232" t="s">
        <v>228</v>
      </c>
      <c r="C25" s="216" t="s">
        <v>32</v>
      </c>
      <c r="D25" s="233"/>
      <c r="E25" s="176"/>
      <c r="F25" s="132"/>
      <c r="G25" s="176"/>
      <c r="H25" s="129"/>
      <c r="I25" s="176"/>
      <c r="J25" s="132"/>
      <c r="K25" s="176"/>
      <c r="L25" s="132"/>
      <c r="M25" s="177"/>
      <c r="N25" s="132"/>
      <c r="O25" s="234" t="s">
        <v>19</v>
      </c>
    </row>
    <row r="26" spans="1:15" ht="21">
      <c r="A26" s="192" t="s">
        <v>226</v>
      </c>
      <c r="B26" s="232"/>
      <c r="C26" s="216" t="s">
        <v>33</v>
      </c>
      <c r="D26" s="233"/>
      <c r="E26" s="176"/>
      <c r="F26" s="132"/>
      <c r="G26" s="176"/>
      <c r="H26" s="129"/>
      <c r="I26" s="176"/>
      <c r="J26" s="132"/>
      <c r="K26" s="176"/>
      <c r="L26" s="132"/>
      <c r="M26" s="177"/>
      <c r="N26" s="132"/>
      <c r="O26" s="236"/>
    </row>
    <row r="27" spans="1:15" ht="21">
      <c r="A27" s="192"/>
      <c r="B27" s="232"/>
      <c r="C27" s="216" t="s">
        <v>227</v>
      </c>
      <c r="D27" s="233"/>
      <c r="E27" s="176"/>
      <c r="F27" s="132"/>
      <c r="G27" s="176"/>
      <c r="H27" s="129"/>
      <c r="I27" s="176"/>
      <c r="J27" s="132"/>
      <c r="K27" s="176"/>
      <c r="L27" s="132"/>
      <c r="M27" s="177"/>
      <c r="N27" s="132"/>
      <c r="O27" s="236"/>
    </row>
    <row r="28" spans="1:15" ht="21">
      <c r="A28" s="80"/>
      <c r="B28" s="232"/>
      <c r="C28" s="216" t="s">
        <v>34</v>
      </c>
      <c r="D28" s="233"/>
      <c r="E28" s="176"/>
      <c r="F28" s="132"/>
      <c r="G28" s="176"/>
      <c r="H28" s="129"/>
      <c r="I28" s="176"/>
      <c r="J28" s="132"/>
      <c r="K28" s="176"/>
      <c r="L28" s="132"/>
      <c r="M28" s="177"/>
      <c r="N28" s="132"/>
      <c r="O28" s="236"/>
    </row>
    <row r="29" spans="1:15" ht="21">
      <c r="A29" s="247" t="s">
        <v>141</v>
      </c>
      <c r="B29" s="307"/>
      <c r="C29" s="302" t="s">
        <v>35</v>
      </c>
      <c r="D29" s="250"/>
      <c r="E29" s="252"/>
      <c r="F29" s="251"/>
      <c r="G29" s="252"/>
      <c r="H29" s="253">
        <v>5000000</v>
      </c>
      <c r="I29" s="252"/>
      <c r="J29" s="305">
        <f>+H29</f>
        <v>5000000</v>
      </c>
      <c r="K29" s="252"/>
      <c r="L29" s="251"/>
      <c r="M29" s="255" t="s">
        <v>18</v>
      </c>
      <c r="N29" s="251"/>
      <c r="O29" s="256" t="s">
        <v>88</v>
      </c>
    </row>
    <row r="30" spans="1:15" ht="21">
      <c r="A30" s="238" t="s">
        <v>232</v>
      </c>
      <c r="B30" s="306"/>
      <c r="C30" s="240" t="s">
        <v>37</v>
      </c>
      <c r="D30" s="241"/>
      <c r="E30" s="242"/>
      <c r="F30" s="243"/>
      <c r="G30" s="242"/>
      <c r="H30" s="244"/>
      <c r="I30" s="242"/>
      <c r="J30" s="243"/>
      <c r="K30" s="242"/>
      <c r="L30" s="243"/>
      <c r="M30" s="245"/>
      <c r="N30" s="243"/>
      <c r="O30" s="246" t="s">
        <v>36</v>
      </c>
    </row>
    <row r="31" spans="1:15" ht="21">
      <c r="A31" s="247" t="s">
        <v>229</v>
      </c>
      <c r="B31" s="313"/>
      <c r="C31" s="302"/>
      <c r="D31" s="250"/>
      <c r="E31" s="314">
        <v>540000</v>
      </c>
      <c r="F31" s="251"/>
      <c r="G31" s="252"/>
      <c r="H31" s="253"/>
      <c r="I31" s="252"/>
      <c r="J31" s="254">
        <f>+E31</f>
        <v>540000</v>
      </c>
      <c r="K31" s="252"/>
      <c r="L31" s="251"/>
      <c r="M31" s="255"/>
      <c r="N31" s="251"/>
      <c r="O31" s="256" t="s">
        <v>88</v>
      </c>
    </row>
    <row r="32" spans="1:15" ht="21">
      <c r="A32" s="238" t="s">
        <v>230</v>
      </c>
      <c r="B32" s="239"/>
      <c r="C32" s="240"/>
      <c r="D32" s="241"/>
      <c r="E32" s="242"/>
      <c r="F32" s="243"/>
      <c r="G32" s="242"/>
      <c r="H32" s="244"/>
      <c r="I32" s="242"/>
      <c r="J32" s="243"/>
      <c r="K32" s="242"/>
      <c r="L32" s="243"/>
      <c r="M32" s="245"/>
      <c r="N32" s="243"/>
      <c r="O32" s="246" t="s">
        <v>19</v>
      </c>
    </row>
    <row r="33" spans="1:34" s="8" customFormat="1" ht="21">
      <c r="A33" s="279" t="s">
        <v>231</v>
      </c>
      <c r="B33" s="309"/>
      <c r="C33" s="310"/>
      <c r="D33" s="202">
        <f>SUM(E33:H33)</f>
        <v>85000000</v>
      </c>
      <c r="E33" s="120">
        <f>SUM(E35:E56)</f>
        <v>40000000</v>
      </c>
      <c r="F33" s="121">
        <f>SUM(F35:F56)</f>
        <v>0</v>
      </c>
      <c r="G33" s="120">
        <f>SUM(G35:G56)</f>
        <v>25000000</v>
      </c>
      <c r="H33" s="120">
        <f>SUM(H35:H56)</f>
        <v>20000000</v>
      </c>
      <c r="I33" s="121">
        <f>SUM(J33:L33)</f>
        <v>85000000</v>
      </c>
      <c r="J33" s="121">
        <f>SUM(J35:J56)</f>
        <v>85000000</v>
      </c>
      <c r="K33" s="121">
        <f>SUM(K35:K56)</f>
        <v>0</v>
      </c>
      <c r="L33" s="121">
        <f>SUM(L35:L56)</f>
        <v>0</v>
      </c>
      <c r="M33" s="89"/>
      <c r="N33" s="90"/>
      <c r="O33" s="190" t="s">
        <v>88</v>
      </c>
      <c r="P33" s="179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1:34" s="8" customFormat="1" ht="21">
      <c r="A34" s="280" t="s">
        <v>282</v>
      </c>
      <c r="B34" s="311"/>
      <c r="C34" s="312"/>
      <c r="D34" s="203"/>
      <c r="E34" s="122"/>
      <c r="F34" s="122"/>
      <c r="G34" s="122"/>
      <c r="H34" s="122"/>
      <c r="I34" s="122"/>
      <c r="J34" s="122"/>
      <c r="K34" s="122"/>
      <c r="L34" s="122"/>
      <c r="M34" s="123"/>
      <c r="N34" s="122"/>
      <c r="O34" s="191"/>
      <c r="P34" s="179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</row>
    <row r="35" spans="1:15" ht="21">
      <c r="A35" s="247" t="s">
        <v>142</v>
      </c>
      <c r="B35" s="248" t="s">
        <v>219</v>
      </c>
      <c r="C35" s="249" t="s">
        <v>38</v>
      </c>
      <c r="D35" s="250"/>
      <c r="E35" s="278">
        <v>10000000</v>
      </c>
      <c r="F35" s="251"/>
      <c r="G35" s="252"/>
      <c r="H35" s="253">
        <v>10000000</v>
      </c>
      <c r="I35" s="252"/>
      <c r="J35" s="254">
        <f>+H35+E35</f>
        <v>20000000</v>
      </c>
      <c r="K35" s="252"/>
      <c r="L35" s="251"/>
      <c r="M35" s="255" t="s">
        <v>18</v>
      </c>
      <c r="N35" s="251"/>
      <c r="O35" s="256" t="s">
        <v>88</v>
      </c>
    </row>
    <row r="36" spans="1:15" ht="21">
      <c r="A36" s="192" t="s">
        <v>239</v>
      </c>
      <c r="B36" s="257" t="s">
        <v>233</v>
      </c>
      <c r="C36" s="87" t="s">
        <v>39</v>
      </c>
      <c r="D36" s="233"/>
      <c r="E36" s="176"/>
      <c r="F36" s="132"/>
      <c r="G36" s="176"/>
      <c r="H36" s="129"/>
      <c r="I36" s="176"/>
      <c r="J36" s="132"/>
      <c r="K36" s="176"/>
      <c r="L36" s="132"/>
      <c r="M36" s="177"/>
      <c r="N36" s="132"/>
      <c r="O36" s="234" t="s">
        <v>36</v>
      </c>
    </row>
    <row r="37" spans="1:15" ht="21">
      <c r="A37" s="192" t="s">
        <v>240</v>
      </c>
      <c r="B37" s="257"/>
      <c r="C37" s="87" t="s">
        <v>40</v>
      </c>
      <c r="D37" s="233"/>
      <c r="E37" s="176"/>
      <c r="F37" s="132"/>
      <c r="G37" s="176"/>
      <c r="H37" s="129"/>
      <c r="I37" s="176"/>
      <c r="J37" s="132"/>
      <c r="K37" s="176"/>
      <c r="L37" s="132"/>
      <c r="M37" s="177"/>
      <c r="N37" s="132"/>
      <c r="O37" s="236"/>
    </row>
    <row r="38" spans="1:15" ht="21">
      <c r="A38" s="192"/>
      <c r="B38" s="257"/>
      <c r="C38" s="87" t="s">
        <v>41</v>
      </c>
      <c r="D38" s="233"/>
      <c r="E38" s="176"/>
      <c r="F38" s="132"/>
      <c r="G38" s="176"/>
      <c r="H38" s="129"/>
      <c r="I38" s="176"/>
      <c r="J38" s="132"/>
      <c r="K38" s="176"/>
      <c r="L38" s="132"/>
      <c r="M38" s="177"/>
      <c r="N38" s="132"/>
      <c r="O38" s="236"/>
    </row>
    <row r="39" spans="1:15" ht="21">
      <c r="A39" s="192"/>
      <c r="B39" s="257"/>
      <c r="C39" s="87" t="s">
        <v>42</v>
      </c>
      <c r="D39" s="233"/>
      <c r="E39" s="176"/>
      <c r="F39" s="132"/>
      <c r="G39" s="176"/>
      <c r="H39" s="129"/>
      <c r="I39" s="176"/>
      <c r="J39" s="132"/>
      <c r="K39" s="176"/>
      <c r="L39" s="132"/>
      <c r="M39" s="177"/>
      <c r="N39" s="132"/>
      <c r="O39" s="236"/>
    </row>
    <row r="40" spans="1:15" ht="21">
      <c r="A40" s="192"/>
      <c r="B40" s="257"/>
      <c r="C40" s="87" t="s">
        <v>43</v>
      </c>
      <c r="D40" s="233"/>
      <c r="E40" s="176"/>
      <c r="F40" s="132"/>
      <c r="G40" s="176"/>
      <c r="H40" s="129"/>
      <c r="I40" s="176"/>
      <c r="J40" s="132"/>
      <c r="K40" s="176"/>
      <c r="L40" s="132"/>
      <c r="M40" s="177"/>
      <c r="N40" s="132"/>
      <c r="O40" s="236"/>
    </row>
    <row r="41" spans="1:15" ht="21">
      <c r="A41" s="247" t="s">
        <v>143</v>
      </c>
      <c r="B41" s="248" t="s">
        <v>219</v>
      </c>
      <c r="C41" s="302" t="s">
        <v>26</v>
      </c>
      <c r="D41" s="250"/>
      <c r="E41" s="252"/>
      <c r="F41" s="251"/>
      <c r="G41" s="252"/>
      <c r="H41" s="253">
        <v>10000000</v>
      </c>
      <c r="I41" s="252"/>
      <c r="J41" s="305">
        <f>+H41</f>
        <v>10000000</v>
      </c>
      <c r="K41" s="252"/>
      <c r="L41" s="251"/>
      <c r="M41" s="255" t="s">
        <v>18</v>
      </c>
      <c r="N41" s="251"/>
      <c r="O41" s="256" t="s">
        <v>88</v>
      </c>
    </row>
    <row r="42" spans="1:15" ht="21">
      <c r="A42" s="192" t="s">
        <v>238</v>
      </c>
      <c r="B42" s="257" t="s">
        <v>234</v>
      </c>
      <c r="C42" s="216" t="s">
        <v>44</v>
      </c>
      <c r="D42" s="233"/>
      <c r="E42" s="176"/>
      <c r="F42" s="132"/>
      <c r="G42" s="176"/>
      <c r="H42" s="129"/>
      <c r="I42" s="176"/>
      <c r="J42" s="132"/>
      <c r="K42" s="176"/>
      <c r="L42" s="132"/>
      <c r="M42" s="177"/>
      <c r="N42" s="132"/>
      <c r="O42" s="234" t="s">
        <v>36</v>
      </c>
    </row>
    <row r="43" spans="1:15" ht="21">
      <c r="A43" s="192"/>
      <c r="B43" s="257"/>
      <c r="C43" s="216" t="s">
        <v>45</v>
      </c>
      <c r="D43" s="233"/>
      <c r="E43" s="176"/>
      <c r="F43" s="132"/>
      <c r="G43" s="176"/>
      <c r="H43" s="129"/>
      <c r="I43" s="176"/>
      <c r="J43" s="132"/>
      <c r="K43" s="176"/>
      <c r="L43" s="132"/>
      <c r="M43" s="177"/>
      <c r="N43" s="132"/>
      <c r="O43" s="236"/>
    </row>
    <row r="44" spans="1:15" ht="21">
      <c r="A44" s="192"/>
      <c r="B44" s="257"/>
      <c r="C44" s="216" t="s">
        <v>46</v>
      </c>
      <c r="D44" s="233"/>
      <c r="E44" s="176"/>
      <c r="F44" s="132"/>
      <c r="G44" s="176"/>
      <c r="H44" s="129"/>
      <c r="I44" s="176"/>
      <c r="J44" s="132"/>
      <c r="K44" s="176"/>
      <c r="L44" s="132"/>
      <c r="M44" s="177"/>
      <c r="N44" s="132"/>
      <c r="O44" s="236"/>
    </row>
    <row r="45" spans="1:15" ht="21">
      <c r="A45" s="247" t="s">
        <v>236</v>
      </c>
      <c r="B45" s="248" t="s">
        <v>219</v>
      </c>
      <c r="C45" s="302" t="s">
        <v>26</v>
      </c>
      <c r="D45" s="250"/>
      <c r="E45" s="314">
        <v>30000000</v>
      </c>
      <c r="F45" s="251"/>
      <c r="G45" s="252"/>
      <c r="H45" s="253"/>
      <c r="I45" s="252"/>
      <c r="J45" s="254">
        <f>+E45</f>
        <v>30000000</v>
      </c>
      <c r="K45" s="252"/>
      <c r="L45" s="251"/>
      <c r="M45" s="255" t="s">
        <v>18</v>
      </c>
      <c r="N45" s="251"/>
      <c r="O45" s="256" t="s">
        <v>88</v>
      </c>
    </row>
    <row r="46" spans="1:15" ht="21">
      <c r="A46" s="192" t="s">
        <v>237</v>
      </c>
      <c r="B46" s="257" t="s">
        <v>235</v>
      </c>
      <c r="C46" s="216" t="s">
        <v>39</v>
      </c>
      <c r="D46" s="233"/>
      <c r="E46" s="176"/>
      <c r="F46" s="132"/>
      <c r="G46" s="176"/>
      <c r="H46" s="129"/>
      <c r="I46" s="176"/>
      <c r="J46" s="132"/>
      <c r="K46" s="176"/>
      <c r="L46" s="132"/>
      <c r="M46" s="177"/>
      <c r="N46" s="132"/>
      <c r="O46" s="234" t="s">
        <v>36</v>
      </c>
    </row>
    <row r="47" spans="1:15" ht="21">
      <c r="A47" s="192"/>
      <c r="B47" s="232"/>
      <c r="C47" s="216" t="s">
        <v>47</v>
      </c>
      <c r="D47" s="233"/>
      <c r="E47" s="176"/>
      <c r="F47" s="132"/>
      <c r="G47" s="130"/>
      <c r="H47" s="132"/>
      <c r="I47" s="176"/>
      <c r="J47" s="132"/>
      <c r="K47" s="176"/>
      <c r="L47" s="132"/>
      <c r="M47" s="177"/>
      <c r="N47" s="132"/>
      <c r="O47" s="236"/>
    </row>
    <row r="48" spans="1:15" ht="21">
      <c r="A48" s="238"/>
      <c r="B48" s="306"/>
      <c r="C48" s="240" t="s">
        <v>48</v>
      </c>
      <c r="D48" s="241"/>
      <c r="E48" s="242"/>
      <c r="F48" s="243"/>
      <c r="G48" s="242"/>
      <c r="H48" s="243"/>
      <c r="I48" s="242"/>
      <c r="J48" s="243"/>
      <c r="K48" s="242"/>
      <c r="L48" s="243"/>
      <c r="M48" s="245"/>
      <c r="N48" s="243"/>
      <c r="O48" s="267"/>
    </row>
    <row r="49" spans="1:15" ht="21">
      <c r="A49" s="247" t="s">
        <v>248</v>
      </c>
      <c r="B49" s="307" t="s">
        <v>144</v>
      </c>
      <c r="C49" s="302" t="s">
        <v>49</v>
      </c>
      <c r="D49" s="250"/>
      <c r="E49" s="252"/>
      <c r="F49" s="251"/>
      <c r="G49" s="304">
        <v>25000000</v>
      </c>
      <c r="H49" s="251"/>
      <c r="I49" s="252"/>
      <c r="J49" s="305">
        <f>+G49</f>
        <v>25000000</v>
      </c>
      <c r="K49" s="252"/>
      <c r="L49" s="251"/>
      <c r="M49" s="255" t="s">
        <v>18</v>
      </c>
      <c r="N49" s="251"/>
      <c r="O49" s="256" t="s">
        <v>88</v>
      </c>
    </row>
    <row r="50" spans="1:15" ht="21">
      <c r="A50" s="192" t="s">
        <v>353</v>
      </c>
      <c r="B50" s="232"/>
      <c r="C50" s="216" t="s">
        <v>50</v>
      </c>
      <c r="D50" s="233"/>
      <c r="E50" s="176"/>
      <c r="F50" s="132"/>
      <c r="G50" s="176"/>
      <c r="H50" s="132"/>
      <c r="I50" s="176"/>
      <c r="J50" s="132"/>
      <c r="K50" s="176"/>
      <c r="L50" s="132"/>
      <c r="M50" s="177"/>
      <c r="N50" s="132"/>
      <c r="O50" s="234" t="s">
        <v>19</v>
      </c>
    </row>
    <row r="51" spans="1:15" ht="21">
      <c r="A51" s="192" t="s">
        <v>350</v>
      </c>
      <c r="B51" s="232"/>
      <c r="C51" s="216" t="s">
        <v>51</v>
      </c>
      <c r="D51" s="233"/>
      <c r="E51" s="176"/>
      <c r="F51" s="132"/>
      <c r="G51" s="176"/>
      <c r="H51" s="132"/>
      <c r="I51" s="176"/>
      <c r="J51" s="132"/>
      <c r="K51" s="176"/>
      <c r="L51" s="132"/>
      <c r="M51" s="177"/>
      <c r="N51" s="132"/>
      <c r="O51" s="236"/>
    </row>
    <row r="52" spans="1:15" ht="21">
      <c r="A52" s="192" t="s">
        <v>351</v>
      </c>
      <c r="B52" s="232"/>
      <c r="C52" s="216" t="s">
        <v>52</v>
      </c>
      <c r="D52" s="233"/>
      <c r="E52" s="176"/>
      <c r="F52" s="132"/>
      <c r="G52" s="176"/>
      <c r="H52" s="132"/>
      <c r="I52" s="176"/>
      <c r="J52" s="132"/>
      <c r="K52" s="176"/>
      <c r="L52" s="132"/>
      <c r="M52" s="177"/>
      <c r="N52" s="132"/>
      <c r="O52" s="236"/>
    </row>
    <row r="53" spans="1:15" ht="21">
      <c r="A53" s="192" t="s">
        <v>249</v>
      </c>
      <c r="B53" s="257"/>
      <c r="C53" s="215"/>
      <c r="D53" s="233"/>
      <c r="E53" s="176"/>
      <c r="F53" s="132"/>
      <c r="G53" s="176"/>
      <c r="H53" s="132"/>
      <c r="I53" s="176"/>
      <c r="J53" s="132"/>
      <c r="K53" s="176"/>
      <c r="L53" s="132"/>
      <c r="M53" s="177"/>
      <c r="N53" s="132"/>
      <c r="O53" s="236"/>
    </row>
    <row r="54" spans="1:15" ht="21">
      <c r="A54" s="192" t="s">
        <v>53</v>
      </c>
      <c r="B54" s="257"/>
      <c r="C54" s="215"/>
      <c r="D54" s="233"/>
      <c r="E54" s="176"/>
      <c r="F54" s="132"/>
      <c r="G54" s="176"/>
      <c r="H54" s="132"/>
      <c r="I54" s="176"/>
      <c r="J54" s="132"/>
      <c r="K54" s="176"/>
      <c r="L54" s="132"/>
      <c r="M54" s="177"/>
      <c r="N54" s="132"/>
      <c r="O54" s="236"/>
    </row>
    <row r="55" spans="1:15" ht="21">
      <c r="A55" s="192" t="s">
        <v>54</v>
      </c>
      <c r="B55" s="257"/>
      <c r="C55" s="215"/>
      <c r="D55" s="233"/>
      <c r="E55" s="176"/>
      <c r="F55" s="132"/>
      <c r="G55" s="176"/>
      <c r="H55" s="132"/>
      <c r="I55" s="176"/>
      <c r="J55" s="132"/>
      <c r="K55" s="176"/>
      <c r="L55" s="132"/>
      <c r="M55" s="177"/>
      <c r="N55" s="132"/>
      <c r="O55" s="236"/>
    </row>
    <row r="56" spans="1:15" ht="21">
      <c r="A56" s="238" t="s">
        <v>55</v>
      </c>
      <c r="B56" s="315"/>
      <c r="C56" s="316"/>
      <c r="D56" s="241"/>
      <c r="E56" s="242"/>
      <c r="F56" s="243"/>
      <c r="G56" s="242"/>
      <c r="H56" s="243"/>
      <c r="I56" s="242"/>
      <c r="J56" s="243"/>
      <c r="K56" s="242"/>
      <c r="L56" s="243"/>
      <c r="M56" s="245"/>
      <c r="N56" s="243"/>
      <c r="O56" s="267"/>
    </row>
    <row r="57" spans="1:15" ht="41.25" customHeight="1">
      <c r="A57" s="465" t="s">
        <v>56</v>
      </c>
      <c r="B57" s="466"/>
      <c r="C57" s="46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6"/>
    </row>
    <row r="58" spans="1:15" ht="38.25" customHeight="1">
      <c r="A58" s="317" t="s">
        <v>146</v>
      </c>
      <c r="B58" s="318"/>
      <c r="C58" s="319"/>
      <c r="D58" s="319">
        <f>SUM(E58:H58)</f>
        <v>237780000</v>
      </c>
      <c r="E58" s="320">
        <f>SUM(E59:E70)</f>
        <v>237780000</v>
      </c>
      <c r="F58" s="320">
        <f>SUM(F59:F66)</f>
        <v>0</v>
      </c>
      <c r="G58" s="320">
        <f>SUM(G59:G66)</f>
        <v>0</v>
      </c>
      <c r="H58" s="320">
        <f>SUM(H59:H66)</f>
        <v>0</v>
      </c>
      <c r="I58" s="171">
        <f>SUM(J58:L58)</f>
        <v>237780000</v>
      </c>
      <c r="J58" s="320">
        <f>SUM(J59:J70)</f>
        <v>237780000</v>
      </c>
      <c r="K58" s="320">
        <f>SUM(K59:K70)</f>
        <v>0</v>
      </c>
      <c r="L58" s="320">
        <f>SUM(L59:L70)</f>
        <v>0</v>
      </c>
      <c r="M58" s="321"/>
      <c r="N58" s="322"/>
      <c r="O58" s="323" t="s">
        <v>88</v>
      </c>
    </row>
    <row r="59" spans="1:15" ht="21">
      <c r="A59" s="324" t="s">
        <v>145</v>
      </c>
      <c r="B59" s="325" t="s">
        <v>241</v>
      </c>
      <c r="C59" s="326" t="s">
        <v>38</v>
      </c>
      <c r="D59" s="327"/>
      <c r="E59" s="328">
        <v>5000000</v>
      </c>
      <c r="F59" s="251"/>
      <c r="G59" s="252"/>
      <c r="H59" s="253"/>
      <c r="I59" s="252"/>
      <c r="J59" s="305">
        <f>+E59</f>
        <v>5000000</v>
      </c>
      <c r="K59" s="252"/>
      <c r="L59" s="251"/>
      <c r="M59" s="255"/>
      <c r="N59" s="251"/>
      <c r="O59" s="256" t="s">
        <v>88</v>
      </c>
    </row>
    <row r="60" spans="1:15" ht="21">
      <c r="A60" s="281" t="s">
        <v>250</v>
      </c>
      <c r="B60" s="282" t="s">
        <v>242</v>
      </c>
      <c r="C60" s="283" t="s">
        <v>57</v>
      </c>
      <c r="D60" s="284"/>
      <c r="E60" s="285"/>
      <c r="F60" s="132"/>
      <c r="G60" s="176"/>
      <c r="H60" s="129"/>
      <c r="I60" s="176"/>
      <c r="J60" s="132"/>
      <c r="K60" s="176"/>
      <c r="L60" s="132"/>
      <c r="M60" s="177"/>
      <c r="N60" s="132"/>
      <c r="O60" s="234" t="s">
        <v>19</v>
      </c>
    </row>
    <row r="61" spans="1:15" ht="21">
      <c r="A61" s="281" t="s">
        <v>251</v>
      </c>
      <c r="B61" s="282" t="s">
        <v>235</v>
      </c>
      <c r="C61" s="283" t="s">
        <v>58</v>
      </c>
      <c r="D61" s="284"/>
      <c r="E61" s="285"/>
      <c r="F61" s="132"/>
      <c r="G61" s="176"/>
      <c r="H61" s="129"/>
      <c r="I61" s="176"/>
      <c r="J61" s="132"/>
      <c r="K61" s="176"/>
      <c r="L61" s="132"/>
      <c r="M61" s="177"/>
      <c r="N61" s="132"/>
      <c r="O61" s="236"/>
    </row>
    <row r="62" spans="1:15" ht="21">
      <c r="A62" s="329"/>
      <c r="B62" s="330"/>
      <c r="C62" s="331" t="s">
        <v>59</v>
      </c>
      <c r="D62" s="332"/>
      <c r="E62" s="333"/>
      <c r="F62" s="243"/>
      <c r="G62" s="242"/>
      <c r="H62" s="244"/>
      <c r="I62" s="242"/>
      <c r="J62" s="243"/>
      <c r="K62" s="242"/>
      <c r="L62" s="243"/>
      <c r="M62" s="245"/>
      <c r="N62" s="243"/>
      <c r="O62" s="267"/>
    </row>
    <row r="63" spans="1:34" s="79" customFormat="1" ht="24" customHeight="1">
      <c r="A63" s="5"/>
      <c r="B63" s="445"/>
      <c r="C63" s="446"/>
      <c r="D63" s="285"/>
      <c r="E63" s="285"/>
      <c r="F63" s="176"/>
      <c r="G63" s="176"/>
      <c r="H63" s="130"/>
      <c r="I63" s="176"/>
      <c r="J63" s="176"/>
      <c r="K63" s="176"/>
      <c r="L63" s="176"/>
      <c r="M63" s="177"/>
      <c r="N63" s="176"/>
      <c r="O63" s="447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:15" ht="21">
      <c r="A64" s="281" t="s">
        <v>147</v>
      </c>
      <c r="B64" s="282" t="s">
        <v>245</v>
      </c>
      <c r="C64" s="283" t="s">
        <v>60</v>
      </c>
      <c r="D64" s="284"/>
      <c r="E64" s="444">
        <v>4780000</v>
      </c>
      <c r="F64" s="132"/>
      <c r="G64" s="176"/>
      <c r="H64" s="129"/>
      <c r="I64" s="176"/>
      <c r="J64" s="260">
        <f>+E64</f>
        <v>4780000</v>
      </c>
      <c r="K64" s="176"/>
      <c r="L64" s="132"/>
      <c r="M64" s="177"/>
      <c r="N64" s="132"/>
      <c r="O64" s="236" t="s">
        <v>88</v>
      </c>
    </row>
    <row r="65" spans="1:15" ht="21">
      <c r="A65" s="281" t="s">
        <v>247</v>
      </c>
      <c r="B65" s="282" t="s">
        <v>244</v>
      </c>
      <c r="C65" s="283" t="s">
        <v>61</v>
      </c>
      <c r="D65" s="284"/>
      <c r="E65" s="285"/>
      <c r="F65" s="132"/>
      <c r="G65" s="176"/>
      <c r="H65" s="129"/>
      <c r="I65" s="176"/>
      <c r="J65" s="132"/>
      <c r="K65" s="176"/>
      <c r="L65" s="132"/>
      <c r="M65" s="177"/>
      <c r="N65" s="132"/>
      <c r="O65" s="234" t="s">
        <v>19</v>
      </c>
    </row>
    <row r="66" spans="1:15" ht="21">
      <c r="A66" s="329" t="s">
        <v>246</v>
      </c>
      <c r="B66" s="330"/>
      <c r="C66" s="331" t="s">
        <v>62</v>
      </c>
      <c r="D66" s="332"/>
      <c r="E66" s="333"/>
      <c r="F66" s="243"/>
      <c r="G66" s="242"/>
      <c r="H66" s="244"/>
      <c r="I66" s="242"/>
      <c r="J66" s="243"/>
      <c r="K66" s="242"/>
      <c r="L66" s="243"/>
      <c r="M66" s="245"/>
      <c r="N66" s="243"/>
      <c r="O66" s="267"/>
    </row>
    <row r="67" spans="1:15" ht="32.25" customHeight="1">
      <c r="A67" s="335" t="s">
        <v>286</v>
      </c>
      <c r="B67" s="336"/>
      <c r="C67" s="337"/>
      <c r="D67" s="338"/>
      <c r="E67" s="62">
        <v>114000000</v>
      </c>
      <c r="F67" s="339"/>
      <c r="G67" s="340"/>
      <c r="H67" s="341"/>
      <c r="I67" s="340"/>
      <c r="J67" s="342">
        <f>+E67</f>
        <v>114000000</v>
      </c>
      <c r="K67" s="340"/>
      <c r="L67" s="339"/>
      <c r="M67" s="343"/>
      <c r="N67" s="339"/>
      <c r="O67" s="344"/>
    </row>
    <row r="68" spans="1:15" ht="21">
      <c r="A68" s="346" t="s">
        <v>287</v>
      </c>
      <c r="B68" s="325"/>
      <c r="C68" s="326"/>
      <c r="D68" s="327"/>
      <c r="E68" s="347"/>
      <c r="F68" s="251"/>
      <c r="G68" s="252"/>
      <c r="H68" s="253"/>
      <c r="I68" s="252"/>
      <c r="J68" s="251"/>
      <c r="K68" s="252"/>
      <c r="L68" s="251"/>
      <c r="M68" s="255"/>
      <c r="N68" s="251"/>
      <c r="O68" s="256"/>
    </row>
    <row r="69" spans="1:15" ht="21">
      <c r="A69" s="286" t="s">
        <v>284</v>
      </c>
      <c r="B69" s="282"/>
      <c r="C69" s="283"/>
      <c r="D69" s="284"/>
      <c r="E69" s="287">
        <v>57000000</v>
      </c>
      <c r="F69" s="132"/>
      <c r="G69" s="176"/>
      <c r="H69" s="129"/>
      <c r="I69" s="176"/>
      <c r="J69" s="258">
        <f>+E69</f>
        <v>57000000</v>
      </c>
      <c r="K69" s="176"/>
      <c r="L69" s="132"/>
      <c r="M69" s="177"/>
      <c r="N69" s="132"/>
      <c r="O69" s="236"/>
    </row>
    <row r="70" spans="1:15" ht="21">
      <c r="A70" s="71" t="s">
        <v>285</v>
      </c>
      <c r="B70" s="330"/>
      <c r="C70" s="331"/>
      <c r="D70" s="332"/>
      <c r="E70" s="348">
        <v>57000000</v>
      </c>
      <c r="F70" s="243"/>
      <c r="G70" s="242"/>
      <c r="H70" s="244"/>
      <c r="I70" s="242"/>
      <c r="J70" s="349">
        <f>+E70</f>
        <v>57000000</v>
      </c>
      <c r="K70" s="242"/>
      <c r="L70" s="243"/>
      <c r="M70" s="245"/>
      <c r="N70" s="243"/>
      <c r="O70" s="267"/>
    </row>
    <row r="71" spans="1:15" ht="28.5" customHeight="1">
      <c r="A71" s="464" t="s">
        <v>89</v>
      </c>
      <c r="B71" s="464"/>
      <c r="C71" s="464"/>
      <c r="D71" s="204">
        <f>SUM(E71:H71)</f>
        <v>74199300</v>
      </c>
      <c r="E71" s="10">
        <f>SUM(E72+E83+E93+E102+E105+E107)</f>
        <v>74199300</v>
      </c>
      <c r="F71" s="10">
        <f>SUM(F72+F83+F93+F102+F105+F107)</f>
        <v>0</v>
      </c>
      <c r="G71" s="10">
        <f>SUM(G72+G83+G93+G102+G105+G107)</f>
        <v>0</v>
      </c>
      <c r="H71" s="10">
        <f>SUM(H72+H83+H93+H102+H105+H107)</f>
        <v>0</v>
      </c>
      <c r="I71" s="409">
        <f>SUM(J71:L71)</f>
        <v>74199300</v>
      </c>
      <c r="J71" s="10">
        <f>SUM(J72+J83+J93+J102+J105+J107)</f>
        <v>74199300</v>
      </c>
      <c r="K71" s="10">
        <f>SUM(K72+K83+K93+K102+K105+K107)</f>
        <v>0</v>
      </c>
      <c r="L71" s="10">
        <f>SUM(L72+L83+L93+L102+L105+L107)</f>
        <v>0</v>
      </c>
      <c r="M71" s="10">
        <f>SUM(M72+M83+M93+M102+M105+M107)</f>
        <v>0</v>
      </c>
      <c r="N71" s="194"/>
      <c r="O71" s="12"/>
    </row>
    <row r="72" spans="1:16" s="53" customFormat="1" ht="84">
      <c r="A72" s="429" t="s">
        <v>148</v>
      </c>
      <c r="B72" s="430" t="s">
        <v>352</v>
      </c>
      <c r="C72" s="430" t="s">
        <v>151</v>
      </c>
      <c r="D72" s="410">
        <f aca="true" t="shared" si="0" ref="D72:D108">E72</f>
        <v>16954700</v>
      </c>
      <c r="E72" s="88">
        <f>SUM(E73:E82)</f>
        <v>16954700</v>
      </c>
      <c r="F72" s="96">
        <f>SUM(F73:F82)</f>
        <v>0</v>
      </c>
      <c r="G72" s="96">
        <f>SUM(G73:G82)</f>
        <v>0</v>
      </c>
      <c r="H72" s="96">
        <f>SUM(H73:H82)</f>
        <v>0</v>
      </c>
      <c r="I72" s="97">
        <f>SUM(J72:L72)</f>
        <v>16954700</v>
      </c>
      <c r="J72" s="97">
        <f>SUM(J73:J82)</f>
        <v>16954700</v>
      </c>
      <c r="K72" s="96">
        <f>SUM(K73:K82)</f>
        <v>0</v>
      </c>
      <c r="L72" s="96">
        <f>SUM(L73:L82)</f>
        <v>0</v>
      </c>
      <c r="M72" s="94"/>
      <c r="N72" s="95"/>
      <c r="O72" s="193" t="s">
        <v>89</v>
      </c>
      <c r="P72" s="52"/>
    </row>
    <row r="73" spans="1:15" ht="42">
      <c r="A73" s="431" t="s">
        <v>363</v>
      </c>
      <c r="B73" s="431"/>
      <c r="C73" s="431"/>
      <c r="D73" s="411">
        <f t="shared" si="0"/>
        <v>226000</v>
      </c>
      <c r="E73" s="412">
        <v>226000</v>
      </c>
      <c r="F73" s="347"/>
      <c r="G73" s="347"/>
      <c r="H73" s="347"/>
      <c r="I73" s="413">
        <f>E73</f>
        <v>226000</v>
      </c>
      <c r="J73" s="413">
        <f aca="true" t="shared" si="1" ref="J73:J108">I73</f>
        <v>226000</v>
      </c>
      <c r="K73" s="347"/>
      <c r="L73" s="347"/>
      <c r="M73" s="68"/>
      <c r="N73" s="347"/>
      <c r="O73" s="288"/>
    </row>
    <row r="74" spans="1:15" ht="46.5" customHeight="1">
      <c r="A74" s="432" t="s">
        <v>355</v>
      </c>
      <c r="B74" s="335"/>
      <c r="C74" s="335"/>
      <c r="D74" s="414">
        <f t="shared" si="0"/>
        <v>86000</v>
      </c>
      <c r="E74" s="415">
        <v>86000</v>
      </c>
      <c r="F74" s="36"/>
      <c r="G74" s="36"/>
      <c r="H74" s="36"/>
      <c r="I74" s="416">
        <f>E74</f>
        <v>86000</v>
      </c>
      <c r="J74" s="416">
        <f t="shared" si="1"/>
        <v>86000</v>
      </c>
      <c r="K74" s="36"/>
      <c r="L74" s="36"/>
      <c r="M74" s="57"/>
      <c r="N74" s="36"/>
      <c r="O74" s="14"/>
    </row>
    <row r="75" spans="1:15" ht="42">
      <c r="A75" s="433" t="s">
        <v>364</v>
      </c>
      <c r="B75" s="434"/>
      <c r="C75" s="286"/>
      <c r="D75" s="417">
        <f t="shared" si="0"/>
        <v>60000</v>
      </c>
      <c r="E75" s="418">
        <v>60000</v>
      </c>
      <c r="F75" s="419"/>
      <c r="G75" s="419"/>
      <c r="H75" s="419"/>
      <c r="I75" s="420">
        <f>E75</f>
        <v>60000</v>
      </c>
      <c r="J75" s="420">
        <f t="shared" si="1"/>
        <v>60000</v>
      </c>
      <c r="K75" s="419"/>
      <c r="L75" s="419"/>
      <c r="M75" s="421"/>
      <c r="N75" s="419"/>
      <c r="O75" s="289"/>
    </row>
    <row r="76" spans="1:15" ht="47.25" customHeight="1">
      <c r="A76" s="432" t="s">
        <v>365</v>
      </c>
      <c r="B76" s="432"/>
      <c r="C76" s="432"/>
      <c r="D76" s="414">
        <f t="shared" si="0"/>
        <v>1125000</v>
      </c>
      <c r="E76" s="415">
        <v>1125000</v>
      </c>
      <c r="F76" s="36"/>
      <c r="G76" s="36"/>
      <c r="H76" s="36"/>
      <c r="I76" s="416">
        <f aca="true" t="shared" si="2" ref="I76:I108">E76</f>
        <v>1125000</v>
      </c>
      <c r="J76" s="416">
        <f t="shared" si="1"/>
        <v>1125000</v>
      </c>
      <c r="K76" s="36"/>
      <c r="L76" s="36"/>
      <c r="M76" s="57"/>
      <c r="N76" s="36"/>
      <c r="O76" s="14"/>
    </row>
    <row r="77" spans="1:15" ht="63">
      <c r="A77" s="431" t="s">
        <v>366</v>
      </c>
      <c r="B77" s="431"/>
      <c r="C77" s="431"/>
      <c r="D77" s="411">
        <f t="shared" si="0"/>
        <v>1125000</v>
      </c>
      <c r="E77" s="422">
        <v>1125000</v>
      </c>
      <c r="F77" s="347"/>
      <c r="G77" s="347"/>
      <c r="H77" s="347"/>
      <c r="I77" s="413">
        <f t="shared" si="2"/>
        <v>1125000</v>
      </c>
      <c r="J77" s="413">
        <f t="shared" si="1"/>
        <v>1125000</v>
      </c>
      <c r="K77" s="347"/>
      <c r="L77" s="347"/>
      <c r="M77" s="68"/>
      <c r="N77" s="347"/>
      <c r="O77" s="288"/>
    </row>
    <row r="78" spans="1:15" ht="29.25" customHeight="1">
      <c r="A78" s="432" t="s">
        <v>149</v>
      </c>
      <c r="B78" s="432"/>
      <c r="C78" s="432"/>
      <c r="D78" s="414">
        <f t="shared" si="0"/>
        <v>113000</v>
      </c>
      <c r="E78" s="423">
        <v>113000</v>
      </c>
      <c r="F78" s="36"/>
      <c r="G78" s="36"/>
      <c r="H78" s="36"/>
      <c r="I78" s="416">
        <f t="shared" si="2"/>
        <v>113000</v>
      </c>
      <c r="J78" s="416">
        <f t="shared" si="1"/>
        <v>113000</v>
      </c>
      <c r="K78" s="36"/>
      <c r="L78" s="36"/>
      <c r="M78" s="57"/>
      <c r="N78" s="36"/>
      <c r="O78" s="14"/>
    </row>
    <row r="79" spans="1:15" ht="71.25" customHeight="1">
      <c r="A79" s="433" t="s">
        <v>367</v>
      </c>
      <c r="B79" s="433"/>
      <c r="C79" s="433"/>
      <c r="D79" s="417">
        <f t="shared" si="0"/>
        <v>1000000</v>
      </c>
      <c r="E79" s="424">
        <v>1000000</v>
      </c>
      <c r="F79" s="419"/>
      <c r="G79" s="419"/>
      <c r="H79" s="419"/>
      <c r="I79" s="420">
        <f t="shared" si="2"/>
        <v>1000000</v>
      </c>
      <c r="J79" s="420">
        <f t="shared" si="1"/>
        <v>1000000</v>
      </c>
      <c r="K79" s="419"/>
      <c r="L79" s="419"/>
      <c r="M79" s="421"/>
      <c r="N79" s="419"/>
      <c r="O79" s="289"/>
    </row>
    <row r="80" spans="1:15" ht="34.5" customHeight="1">
      <c r="A80" s="432" t="s">
        <v>150</v>
      </c>
      <c r="B80" s="432"/>
      <c r="C80" s="432"/>
      <c r="D80" s="414">
        <f t="shared" si="0"/>
        <v>245000</v>
      </c>
      <c r="E80" s="423">
        <v>245000</v>
      </c>
      <c r="F80" s="36"/>
      <c r="G80" s="36"/>
      <c r="H80" s="36"/>
      <c r="I80" s="416">
        <f t="shared" si="2"/>
        <v>245000</v>
      </c>
      <c r="J80" s="416">
        <f t="shared" si="1"/>
        <v>245000</v>
      </c>
      <c r="K80" s="36"/>
      <c r="L80" s="36"/>
      <c r="M80" s="57"/>
      <c r="N80" s="36"/>
      <c r="O80" s="14"/>
    </row>
    <row r="81" spans="1:15" ht="42">
      <c r="A81" s="433" t="s">
        <v>361</v>
      </c>
      <c r="B81" s="433"/>
      <c r="C81" s="433"/>
      <c r="D81" s="417">
        <f t="shared" si="0"/>
        <v>725000</v>
      </c>
      <c r="E81" s="424">
        <v>725000</v>
      </c>
      <c r="F81" s="419"/>
      <c r="G81" s="419"/>
      <c r="H81" s="419"/>
      <c r="I81" s="420">
        <f t="shared" si="2"/>
        <v>725000</v>
      </c>
      <c r="J81" s="420">
        <f t="shared" si="1"/>
        <v>725000</v>
      </c>
      <c r="K81" s="419"/>
      <c r="L81" s="419"/>
      <c r="M81" s="421"/>
      <c r="N81" s="419"/>
      <c r="O81" s="289"/>
    </row>
    <row r="82" spans="1:15" ht="42">
      <c r="A82" s="432" t="s">
        <v>362</v>
      </c>
      <c r="B82" s="432"/>
      <c r="C82" s="432"/>
      <c r="D82" s="414">
        <f t="shared" si="0"/>
        <v>12249700</v>
      </c>
      <c r="E82" s="423">
        <v>12249700</v>
      </c>
      <c r="F82" s="36"/>
      <c r="G82" s="36"/>
      <c r="H82" s="36"/>
      <c r="I82" s="416">
        <f t="shared" si="2"/>
        <v>12249700</v>
      </c>
      <c r="J82" s="416">
        <f t="shared" si="1"/>
        <v>12249700</v>
      </c>
      <c r="K82" s="36"/>
      <c r="L82" s="36"/>
      <c r="M82" s="57"/>
      <c r="N82" s="36"/>
      <c r="O82" s="14"/>
    </row>
    <row r="83" spans="1:15" ht="72" customHeight="1">
      <c r="A83" s="429" t="s">
        <v>152</v>
      </c>
      <c r="B83" s="95" t="s">
        <v>356</v>
      </c>
      <c r="C83" s="430" t="s">
        <v>354</v>
      </c>
      <c r="D83" s="410">
        <f t="shared" si="0"/>
        <v>20923000</v>
      </c>
      <c r="E83" s="97">
        <f>SUM(E84:E92)</f>
        <v>20923000</v>
      </c>
      <c r="F83" s="97">
        <f>SUM(F84:F92)</f>
        <v>0</v>
      </c>
      <c r="G83" s="97">
        <f>SUM(G84:G92)</f>
        <v>0</v>
      </c>
      <c r="H83" s="97">
        <f>SUM(H84:H92)</f>
        <v>0</v>
      </c>
      <c r="I83" s="97">
        <f>SUM(J83:L83)</f>
        <v>20923000</v>
      </c>
      <c r="J83" s="97">
        <f>SUM(J84:J92)</f>
        <v>20923000</v>
      </c>
      <c r="K83" s="97">
        <f>SUM(K84:K92)</f>
        <v>0</v>
      </c>
      <c r="L83" s="97">
        <f>SUM(L84:L92)</f>
        <v>0</v>
      </c>
      <c r="M83" s="94"/>
      <c r="N83" s="95"/>
      <c r="O83" s="193" t="s">
        <v>89</v>
      </c>
    </row>
    <row r="84" spans="1:15" ht="42">
      <c r="A84" s="432" t="s">
        <v>153</v>
      </c>
      <c r="B84" s="36"/>
      <c r="C84" s="435"/>
      <c r="D84" s="414">
        <f t="shared" si="0"/>
        <v>245000</v>
      </c>
      <c r="E84" s="423">
        <v>245000</v>
      </c>
      <c r="F84" s="36"/>
      <c r="G84" s="36"/>
      <c r="H84" s="36"/>
      <c r="I84" s="416">
        <f t="shared" si="2"/>
        <v>245000</v>
      </c>
      <c r="J84" s="416">
        <f t="shared" si="1"/>
        <v>245000</v>
      </c>
      <c r="K84" s="36"/>
      <c r="L84" s="36"/>
      <c r="M84" s="57"/>
      <c r="N84" s="36"/>
      <c r="O84" s="14"/>
    </row>
    <row r="85" spans="1:15" ht="42">
      <c r="A85" s="432" t="s">
        <v>154</v>
      </c>
      <c r="B85" s="435"/>
      <c r="C85" s="36"/>
      <c r="D85" s="414">
        <f t="shared" si="0"/>
        <v>113000</v>
      </c>
      <c r="E85" s="423">
        <v>113000</v>
      </c>
      <c r="F85" s="36"/>
      <c r="G85" s="36"/>
      <c r="H85" s="36"/>
      <c r="I85" s="416">
        <f t="shared" si="2"/>
        <v>113000</v>
      </c>
      <c r="J85" s="416">
        <f t="shared" si="1"/>
        <v>113000</v>
      </c>
      <c r="K85" s="36"/>
      <c r="L85" s="36"/>
      <c r="M85" s="57"/>
      <c r="N85" s="36"/>
      <c r="O85" s="14"/>
    </row>
    <row r="86" spans="1:15" ht="30" customHeight="1">
      <c r="A86" s="432" t="s">
        <v>155</v>
      </c>
      <c r="B86" s="435"/>
      <c r="C86" s="58"/>
      <c r="D86" s="414">
        <f t="shared" si="0"/>
        <v>400000</v>
      </c>
      <c r="E86" s="423">
        <v>400000</v>
      </c>
      <c r="F86" s="36"/>
      <c r="G86" s="36"/>
      <c r="H86" s="36"/>
      <c r="I86" s="416">
        <f t="shared" si="2"/>
        <v>400000</v>
      </c>
      <c r="J86" s="416">
        <f t="shared" si="1"/>
        <v>400000</v>
      </c>
      <c r="K86" s="36"/>
      <c r="L86" s="36"/>
      <c r="M86" s="57"/>
      <c r="N86" s="36"/>
      <c r="O86" s="14"/>
    </row>
    <row r="87" spans="1:15" ht="29.25" customHeight="1">
      <c r="A87" s="432" t="s">
        <v>156</v>
      </c>
      <c r="B87" s="432"/>
      <c r="C87" s="432"/>
      <c r="D87" s="414">
        <f t="shared" si="0"/>
        <v>330000</v>
      </c>
      <c r="E87" s="423">
        <v>330000</v>
      </c>
      <c r="F87" s="36"/>
      <c r="G87" s="36"/>
      <c r="H87" s="36"/>
      <c r="I87" s="416">
        <f t="shared" si="2"/>
        <v>330000</v>
      </c>
      <c r="J87" s="416">
        <f t="shared" si="1"/>
        <v>330000</v>
      </c>
      <c r="K87" s="36"/>
      <c r="L87" s="36"/>
      <c r="M87" s="57"/>
      <c r="N87" s="36"/>
      <c r="O87" s="14"/>
    </row>
    <row r="88" spans="1:15" ht="42">
      <c r="A88" s="432" t="s">
        <v>157</v>
      </c>
      <c r="B88" s="432"/>
      <c r="C88" s="432"/>
      <c r="D88" s="414">
        <f t="shared" si="0"/>
        <v>725000</v>
      </c>
      <c r="E88" s="423">
        <v>725000</v>
      </c>
      <c r="F88" s="36"/>
      <c r="G88" s="36"/>
      <c r="H88" s="36"/>
      <c r="I88" s="416">
        <f t="shared" si="2"/>
        <v>725000</v>
      </c>
      <c r="J88" s="416">
        <f t="shared" si="1"/>
        <v>725000</v>
      </c>
      <c r="K88" s="36"/>
      <c r="L88" s="36"/>
      <c r="M88" s="57"/>
      <c r="N88" s="36"/>
      <c r="O88" s="14"/>
    </row>
    <row r="89" spans="1:15" ht="29.25" customHeight="1">
      <c r="A89" s="34" t="s">
        <v>169</v>
      </c>
      <c r="B89" s="432"/>
      <c r="C89" s="432"/>
      <c r="D89" s="414">
        <f t="shared" si="0"/>
        <v>18660000</v>
      </c>
      <c r="E89" s="423">
        <v>18660000</v>
      </c>
      <c r="F89" s="36"/>
      <c r="G89" s="36"/>
      <c r="H89" s="36"/>
      <c r="I89" s="416">
        <f t="shared" si="2"/>
        <v>18660000</v>
      </c>
      <c r="J89" s="416">
        <f t="shared" si="1"/>
        <v>18660000</v>
      </c>
      <c r="K89" s="36"/>
      <c r="L89" s="36"/>
      <c r="M89" s="57"/>
      <c r="N89" s="36"/>
      <c r="O89" s="14"/>
    </row>
    <row r="90" spans="1:15" ht="29.25" customHeight="1">
      <c r="A90" s="432" t="s">
        <v>170</v>
      </c>
      <c r="B90" s="432"/>
      <c r="C90" s="432"/>
      <c r="D90" s="414">
        <f t="shared" si="0"/>
        <v>300000</v>
      </c>
      <c r="E90" s="423">
        <v>300000</v>
      </c>
      <c r="F90" s="36"/>
      <c r="G90" s="36"/>
      <c r="H90" s="36"/>
      <c r="I90" s="416">
        <f t="shared" si="2"/>
        <v>300000</v>
      </c>
      <c r="J90" s="416">
        <f t="shared" si="1"/>
        <v>300000</v>
      </c>
      <c r="K90" s="36"/>
      <c r="L90" s="36"/>
      <c r="M90" s="57"/>
      <c r="N90" s="36"/>
      <c r="O90" s="14"/>
    </row>
    <row r="91" spans="1:15" ht="42">
      <c r="A91" s="432" t="s">
        <v>171</v>
      </c>
      <c r="B91" s="432"/>
      <c r="C91" s="432"/>
      <c r="D91" s="414">
        <f t="shared" si="0"/>
        <v>100000</v>
      </c>
      <c r="E91" s="423">
        <v>100000</v>
      </c>
      <c r="F91" s="36"/>
      <c r="G91" s="36"/>
      <c r="H91" s="36"/>
      <c r="I91" s="416">
        <f t="shared" si="2"/>
        <v>100000</v>
      </c>
      <c r="J91" s="416">
        <f t="shared" si="1"/>
        <v>100000</v>
      </c>
      <c r="K91" s="36"/>
      <c r="L91" s="36"/>
      <c r="M91" s="57"/>
      <c r="N91" s="36"/>
      <c r="O91" s="14"/>
    </row>
    <row r="92" spans="1:15" ht="30.75" customHeight="1">
      <c r="A92" s="432" t="s">
        <v>172</v>
      </c>
      <c r="B92" s="432"/>
      <c r="C92" s="432"/>
      <c r="D92" s="414">
        <f t="shared" si="0"/>
        <v>50000</v>
      </c>
      <c r="E92" s="423">
        <v>50000</v>
      </c>
      <c r="F92" s="36"/>
      <c r="G92" s="36"/>
      <c r="H92" s="36"/>
      <c r="I92" s="416">
        <f t="shared" si="2"/>
        <v>50000</v>
      </c>
      <c r="J92" s="416">
        <f t="shared" si="1"/>
        <v>50000</v>
      </c>
      <c r="K92" s="36"/>
      <c r="L92" s="36"/>
      <c r="M92" s="57"/>
      <c r="N92" s="36"/>
      <c r="O92" s="14"/>
    </row>
    <row r="93" spans="1:15" ht="147">
      <c r="A93" s="186" t="s">
        <v>158</v>
      </c>
      <c r="B93" s="95" t="s">
        <v>356</v>
      </c>
      <c r="C93" s="430" t="s">
        <v>159</v>
      </c>
      <c r="D93" s="410">
        <f t="shared" si="0"/>
        <v>19115100</v>
      </c>
      <c r="E93" s="97">
        <f>SUM(E94:E101)</f>
        <v>19115100</v>
      </c>
      <c r="F93" s="97">
        <f>SUM(F94:F101)</f>
        <v>0</v>
      </c>
      <c r="G93" s="97">
        <f>SUM(G94:G101)</f>
        <v>0</v>
      </c>
      <c r="H93" s="97">
        <f>SUM(H94:H101)</f>
        <v>0</v>
      </c>
      <c r="I93" s="97">
        <f>SUM(J93:L93)</f>
        <v>19115100</v>
      </c>
      <c r="J93" s="97">
        <f>SUM(J94:J101)</f>
        <v>19115100</v>
      </c>
      <c r="K93" s="97">
        <f>SUM(K94:K101)</f>
        <v>0</v>
      </c>
      <c r="L93" s="97">
        <f>SUM(L94:L101)</f>
        <v>0</v>
      </c>
      <c r="M93" s="94"/>
      <c r="N93" s="95"/>
      <c r="O93" s="193" t="s">
        <v>89</v>
      </c>
    </row>
    <row r="94" spans="1:15" ht="42">
      <c r="A94" s="432" t="s">
        <v>173</v>
      </c>
      <c r="B94" s="432"/>
      <c r="C94" s="432"/>
      <c r="D94" s="414">
        <f t="shared" si="0"/>
        <v>280000</v>
      </c>
      <c r="E94" s="423">
        <v>280000</v>
      </c>
      <c r="F94" s="36"/>
      <c r="G94" s="36"/>
      <c r="H94" s="36"/>
      <c r="I94" s="416">
        <f t="shared" si="2"/>
        <v>280000</v>
      </c>
      <c r="J94" s="416">
        <f t="shared" si="1"/>
        <v>280000</v>
      </c>
      <c r="K94" s="36"/>
      <c r="L94" s="36"/>
      <c r="M94" s="57"/>
      <c r="N94" s="36"/>
      <c r="O94" s="14"/>
    </row>
    <row r="95" spans="1:15" ht="42">
      <c r="A95" s="432" t="s">
        <v>252</v>
      </c>
      <c r="B95" s="432"/>
      <c r="C95" s="432"/>
      <c r="D95" s="414">
        <f t="shared" si="0"/>
        <v>725000</v>
      </c>
      <c r="E95" s="423">
        <v>725000</v>
      </c>
      <c r="F95" s="36"/>
      <c r="G95" s="36"/>
      <c r="H95" s="36"/>
      <c r="I95" s="416">
        <f t="shared" si="2"/>
        <v>725000</v>
      </c>
      <c r="J95" s="416">
        <f t="shared" si="1"/>
        <v>725000</v>
      </c>
      <c r="K95" s="36"/>
      <c r="L95" s="36"/>
      <c r="M95" s="57"/>
      <c r="N95" s="36"/>
      <c r="O95" s="14"/>
    </row>
    <row r="96" spans="1:15" ht="54" customHeight="1">
      <c r="A96" s="432" t="s">
        <v>258</v>
      </c>
      <c r="B96" s="432"/>
      <c r="C96" s="432"/>
      <c r="D96" s="414">
        <f t="shared" si="0"/>
        <v>16000000</v>
      </c>
      <c r="E96" s="423">
        <v>16000000</v>
      </c>
      <c r="F96" s="36"/>
      <c r="G96" s="36"/>
      <c r="H96" s="36"/>
      <c r="I96" s="416">
        <f t="shared" si="2"/>
        <v>16000000</v>
      </c>
      <c r="J96" s="416">
        <f t="shared" si="1"/>
        <v>16000000</v>
      </c>
      <c r="K96" s="36"/>
      <c r="L96" s="36"/>
      <c r="M96" s="57"/>
      <c r="N96" s="36"/>
      <c r="O96" s="14"/>
    </row>
    <row r="97" spans="1:15" ht="27" customHeight="1">
      <c r="A97" s="34" t="s">
        <v>253</v>
      </c>
      <c r="B97" s="432"/>
      <c r="C97" s="432"/>
      <c r="D97" s="414">
        <f t="shared" si="0"/>
        <v>1000000</v>
      </c>
      <c r="E97" s="423">
        <v>1000000</v>
      </c>
      <c r="F97" s="36"/>
      <c r="G97" s="36"/>
      <c r="H97" s="36"/>
      <c r="I97" s="416">
        <f t="shared" si="2"/>
        <v>1000000</v>
      </c>
      <c r="J97" s="416">
        <f t="shared" si="1"/>
        <v>1000000</v>
      </c>
      <c r="K97" s="36"/>
      <c r="L97" s="36"/>
      <c r="M97" s="57"/>
      <c r="N97" s="36"/>
      <c r="O97" s="14"/>
    </row>
    <row r="98" spans="1:15" ht="42">
      <c r="A98" s="432" t="s">
        <v>254</v>
      </c>
      <c r="B98" s="432"/>
      <c r="C98" s="432"/>
      <c r="D98" s="414">
        <f t="shared" si="0"/>
        <v>280500</v>
      </c>
      <c r="E98" s="423">
        <v>280500</v>
      </c>
      <c r="F98" s="36"/>
      <c r="G98" s="36"/>
      <c r="H98" s="36"/>
      <c r="I98" s="416">
        <f t="shared" si="2"/>
        <v>280500</v>
      </c>
      <c r="J98" s="416">
        <f t="shared" si="1"/>
        <v>280500</v>
      </c>
      <c r="K98" s="36"/>
      <c r="L98" s="36"/>
      <c r="M98" s="57"/>
      <c r="N98" s="36"/>
      <c r="O98" s="14"/>
    </row>
    <row r="99" spans="1:15" ht="42">
      <c r="A99" s="432" t="s">
        <v>255</v>
      </c>
      <c r="B99" s="432"/>
      <c r="C99" s="432"/>
      <c r="D99" s="414">
        <f t="shared" si="0"/>
        <v>116600</v>
      </c>
      <c r="E99" s="423">
        <v>116600</v>
      </c>
      <c r="F99" s="36"/>
      <c r="G99" s="36"/>
      <c r="H99" s="36"/>
      <c r="I99" s="416">
        <f t="shared" si="2"/>
        <v>116600</v>
      </c>
      <c r="J99" s="416">
        <f t="shared" si="1"/>
        <v>116600</v>
      </c>
      <c r="K99" s="36"/>
      <c r="L99" s="36"/>
      <c r="M99" s="57"/>
      <c r="N99" s="36"/>
      <c r="O99" s="14"/>
    </row>
    <row r="100" spans="1:15" ht="42">
      <c r="A100" s="432" t="s">
        <v>256</v>
      </c>
      <c r="B100" s="432"/>
      <c r="C100" s="432"/>
      <c r="D100" s="414">
        <f t="shared" si="0"/>
        <v>513000</v>
      </c>
      <c r="E100" s="423">
        <v>513000</v>
      </c>
      <c r="F100" s="36"/>
      <c r="G100" s="36"/>
      <c r="H100" s="36"/>
      <c r="I100" s="416">
        <f t="shared" si="2"/>
        <v>513000</v>
      </c>
      <c r="J100" s="416">
        <f t="shared" si="1"/>
        <v>513000</v>
      </c>
      <c r="K100" s="36"/>
      <c r="L100" s="36"/>
      <c r="M100" s="57"/>
      <c r="N100" s="36"/>
      <c r="O100" s="14"/>
    </row>
    <row r="101" spans="1:15" ht="21">
      <c r="A101" s="432" t="s">
        <v>257</v>
      </c>
      <c r="B101" s="432"/>
      <c r="C101" s="432"/>
      <c r="D101" s="414">
        <f t="shared" si="0"/>
        <v>200000</v>
      </c>
      <c r="E101" s="423">
        <v>200000</v>
      </c>
      <c r="F101" s="36"/>
      <c r="G101" s="36"/>
      <c r="H101" s="36"/>
      <c r="I101" s="416">
        <f t="shared" si="2"/>
        <v>200000</v>
      </c>
      <c r="J101" s="416">
        <f t="shared" si="1"/>
        <v>200000</v>
      </c>
      <c r="K101" s="36"/>
      <c r="L101" s="36"/>
      <c r="M101" s="57"/>
      <c r="N101" s="36"/>
      <c r="O101" s="14"/>
    </row>
    <row r="102" spans="1:15" ht="84">
      <c r="A102" s="436" t="s">
        <v>160</v>
      </c>
      <c r="B102" s="95" t="s">
        <v>356</v>
      </c>
      <c r="C102" s="430" t="s">
        <v>161</v>
      </c>
      <c r="D102" s="410">
        <f t="shared" si="0"/>
        <v>7837600</v>
      </c>
      <c r="E102" s="97">
        <f>SUM(E103:E104)</f>
        <v>7837600</v>
      </c>
      <c r="F102" s="97">
        <f>SUM(F103:F104)</f>
        <v>0</v>
      </c>
      <c r="G102" s="97">
        <f>SUM(G103:G104)</f>
        <v>0</v>
      </c>
      <c r="H102" s="97">
        <f>SUM(H103:H104)</f>
        <v>0</v>
      </c>
      <c r="I102" s="97">
        <f>SUM(J102:L102)</f>
        <v>7837600</v>
      </c>
      <c r="J102" s="97">
        <f>SUM(J103:J104)</f>
        <v>7837600</v>
      </c>
      <c r="K102" s="97">
        <f>SUM(K103:K104)</f>
        <v>0</v>
      </c>
      <c r="L102" s="97">
        <f>SUM(L103:L104)</f>
        <v>0</v>
      </c>
      <c r="M102" s="94"/>
      <c r="N102" s="95"/>
      <c r="O102" s="193" t="s">
        <v>89</v>
      </c>
    </row>
    <row r="103" spans="1:15" ht="117" customHeight="1">
      <c r="A103" s="391" t="s">
        <v>259</v>
      </c>
      <c r="B103" s="437"/>
      <c r="C103" s="438" t="s">
        <v>162</v>
      </c>
      <c r="D103" s="414">
        <f t="shared" si="0"/>
        <v>5810800</v>
      </c>
      <c r="E103" s="423">
        <v>5810800</v>
      </c>
      <c r="F103" s="36"/>
      <c r="G103" s="36"/>
      <c r="H103" s="36"/>
      <c r="I103" s="416">
        <f t="shared" si="2"/>
        <v>5810800</v>
      </c>
      <c r="J103" s="416">
        <f t="shared" si="1"/>
        <v>5810800</v>
      </c>
      <c r="K103" s="36"/>
      <c r="L103" s="36"/>
      <c r="M103" s="57"/>
      <c r="N103" s="36"/>
      <c r="O103" s="14"/>
    </row>
    <row r="104" spans="1:15" ht="42">
      <c r="A104" s="391" t="s">
        <v>260</v>
      </c>
      <c r="B104" s="391"/>
      <c r="C104" s="391"/>
      <c r="D104" s="414">
        <f t="shared" si="0"/>
        <v>2026800</v>
      </c>
      <c r="E104" s="423">
        <v>2026800</v>
      </c>
      <c r="F104" s="36"/>
      <c r="G104" s="36"/>
      <c r="H104" s="36"/>
      <c r="I104" s="416">
        <f t="shared" si="2"/>
        <v>2026800</v>
      </c>
      <c r="J104" s="416">
        <f t="shared" si="1"/>
        <v>2026800</v>
      </c>
      <c r="K104" s="36"/>
      <c r="L104" s="36"/>
      <c r="M104" s="57"/>
      <c r="N104" s="36"/>
      <c r="O104" s="14"/>
    </row>
    <row r="105" spans="1:15" ht="63">
      <c r="A105" s="436" t="s">
        <v>163</v>
      </c>
      <c r="B105" s="430" t="s">
        <v>64</v>
      </c>
      <c r="C105" s="439" t="s">
        <v>65</v>
      </c>
      <c r="D105" s="410">
        <f t="shared" si="0"/>
        <v>4291500</v>
      </c>
      <c r="E105" s="93">
        <f>SUM(E106)</f>
        <v>4291500</v>
      </c>
      <c r="F105" s="93">
        <f>SUM(F106)</f>
        <v>0</v>
      </c>
      <c r="G105" s="93">
        <f>SUM(G106)</f>
        <v>0</v>
      </c>
      <c r="H105" s="93">
        <f>SUM(H106)</f>
        <v>0</v>
      </c>
      <c r="I105" s="97">
        <f>SUM(J105:L105)</f>
        <v>4291500</v>
      </c>
      <c r="J105" s="93">
        <f>SUM(J106)</f>
        <v>4291500</v>
      </c>
      <c r="K105" s="93">
        <f>SUM(K106)</f>
        <v>0</v>
      </c>
      <c r="L105" s="93">
        <f>SUM(L106)</f>
        <v>0</v>
      </c>
      <c r="M105" s="94"/>
      <c r="N105" s="95"/>
      <c r="O105" s="193" t="s">
        <v>89</v>
      </c>
    </row>
    <row r="106" spans="1:15" ht="42">
      <c r="A106" s="440" t="s">
        <v>66</v>
      </c>
      <c r="B106" s="36"/>
      <c r="C106" s="391" t="s">
        <v>67</v>
      </c>
      <c r="D106" s="414">
        <f t="shared" si="0"/>
        <v>4291500</v>
      </c>
      <c r="E106" s="29">
        <v>4291500</v>
      </c>
      <c r="F106" s="36"/>
      <c r="G106" s="36"/>
      <c r="H106" s="36"/>
      <c r="I106" s="416">
        <f t="shared" si="2"/>
        <v>4291500</v>
      </c>
      <c r="J106" s="416">
        <f t="shared" si="1"/>
        <v>4291500</v>
      </c>
      <c r="K106" s="36"/>
      <c r="L106" s="36"/>
      <c r="M106" s="57"/>
      <c r="N106" s="36"/>
      <c r="O106" s="14"/>
    </row>
    <row r="107" spans="1:15" ht="84">
      <c r="A107" s="436" t="s">
        <v>164</v>
      </c>
      <c r="B107" s="439" t="s">
        <v>68</v>
      </c>
      <c r="C107" s="439" t="s">
        <v>69</v>
      </c>
      <c r="D107" s="410">
        <f t="shared" si="0"/>
        <v>5077400</v>
      </c>
      <c r="E107" s="93">
        <f>SUM(E108)</f>
        <v>5077400</v>
      </c>
      <c r="F107" s="93">
        <f>SUM(F108)</f>
        <v>0</v>
      </c>
      <c r="G107" s="93">
        <f>SUM(G108)</f>
        <v>0</v>
      </c>
      <c r="H107" s="93">
        <f>SUM(H108)</f>
        <v>0</v>
      </c>
      <c r="I107" s="97">
        <f>SUM(J107:L107)</f>
        <v>5077400</v>
      </c>
      <c r="J107" s="93">
        <f>SUM(J108)</f>
        <v>5077400</v>
      </c>
      <c r="K107" s="93">
        <f>SUM(K108)</f>
        <v>0</v>
      </c>
      <c r="L107" s="93">
        <f>SUM(L108)</f>
        <v>0</v>
      </c>
      <c r="M107" s="94"/>
      <c r="N107" s="95"/>
      <c r="O107" s="193" t="s">
        <v>89</v>
      </c>
    </row>
    <row r="108" spans="1:15" ht="59.25" customHeight="1">
      <c r="A108" s="440" t="s">
        <v>70</v>
      </c>
      <c r="B108" s="5"/>
      <c r="C108" s="391" t="s">
        <v>71</v>
      </c>
      <c r="D108" s="414">
        <f t="shared" si="0"/>
        <v>5077400</v>
      </c>
      <c r="E108" s="29">
        <v>5077400</v>
      </c>
      <c r="F108" s="36"/>
      <c r="G108" s="36"/>
      <c r="H108" s="36"/>
      <c r="I108" s="416">
        <f t="shared" si="2"/>
        <v>5077400</v>
      </c>
      <c r="J108" s="416">
        <f t="shared" si="1"/>
        <v>5077400</v>
      </c>
      <c r="K108" s="36"/>
      <c r="L108" s="36"/>
      <c r="M108" s="57"/>
      <c r="N108" s="36"/>
      <c r="O108" s="14"/>
    </row>
    <row r="109" spans="1:15" ht="83.25" customHeight="1">
      <c r="A109" s="432"/>
      <c r="B109" s="391"/>
      <c r="C109" s="391" t="s">
        <v>72</v>
      </c>
      <c r="D109" s="338"/>
      <c r="E109" s="36"/>
      <c r="F109" s="36"/>
      <c r="G109" s="36"/>
      <c r="H109" s="36"/>
      <c r="I109" s="36"/>
      <c r="J109" s="36"/>
      <c r="K109" s="36"/>
      <c r="L109" s="36"/>
      <c r="M109" s="57"/>
      <c r="N109" s="36"/>
      <c r="O109" s="14"/>
    </row>
    <row r="110" spans="1:16" s="53" customFormat="1" ht="49.5" customHeight="1">
      <c r="A110" s="489" t="s">
        <v>357</v>
      </c>
      <c r="B110" s="490"/>
      <c r="C110" s="491"/>
      <c r="D110" s="425"/>
      <c r="E110" s="55"/>
      <c r="F110" s="99"/>
      <c r="G110" s="99"/>
      <c r="H110" s="99"/>
      <c r="I110" s="99"/>
      <c r="J110" s="99"/>
      <c r="K110" s="99"/>
      <c r="L110" s="99"/>
      <c r="M110" s="98"/>
      <c r="N110" s="99"/>
      <c r="O110" s="54"/>
      <c r="P110" s="52"/>
    </row>
    <row r="111" spans="1:34" s="41" customFormat="1" ht="21">
      <c r="A111" s="492" t="s">
        <v>73</v>
      </c>
      <c r="B111" s="493"/>
      <c r="C111" s="494"/>
      <c r="D111" s="205">
        <f>SUM(E111:H111)</f>
        <v>121252900</v>
      </c>
      <c r="E111" s="74">
        <f>+E112+E115+E118+E119+E120+E125+E126</f>
        <v>121252900</v>
      </c>
      <c r="F111" s="74">
        <f>+F112+F115+F118+F119+F120+F125+F126</f>
        <v>0</v>
      </c>
      <c r="G111" s="74">
        <f>+G112+G115+G118+G119+G120+G125+G126</f>
        <v>0</v>
      </c>
      <c r="H111" s="74">
        <f>+H112+H115+H118+H119+H120+H125+H126</f>
        <v>0</v>
      </c>
      <c r="I111" s="74">
        <f>SUM(J111:L111)</f>
        <v>121252900</v>
      </c>
      <c r="J111" s="74">
        <f>+J112+J115+J118+J119+J120+J125+J126</f>
        <v>121252900</v>
      </c>
      <c r="K111" s="74">
        <f>+K112+K115+K118+K119+K120+K125+K126</f>
        <v>0</v>
      </c>
      <c r="L111" s="74">
        <f>+L112+L115+L118+L119+L120+L125+L126</f>
        <v>0</v>
      </c>
      <c r="M111" s="11"/>
      <c r="N111" s="194"/>
      <c r="O111" s="194" t="s">
        <v>73</v>
      </c>
      <c r="P111" s="153"/>
      <c r="Q111" s="154"/>
      <c r="R111" s="155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</row>
    <row r="112" spans="1:34" s="23" customFormat="1" ht="189">
      <c r="A112" s="91" t="s">
        <v>165</v>
      </c>
      <c r="B112" s="92" t="s">
        <v>358</v>
      </c>
      <c r="C112" s="92" t="s">
        <v>166</v>
      </c>
      <c r="D112" s="206">
        <f>SUM(E112:H112)</f>
        <v>2104000</v>
      </c>
      <c r="E112" s="93">
        <v>2104000</v>
      </c>
      <c r="F112" s="93"/>
      <c r="G112" s="93"/>
      <c r="H112" s="93"/>
      <c r="I112" s="93">
        <f>SUM(J112:L112)</f>
        <v>2104000</v>
      </c>
      <c r="J112" s="93">
        <v>2104000</v>
      </c>
      <c r="K112" s="93"/>
      <c r="L112" s="93"/>
      <c r="M112" s="94" t="s">
        <v>74</v>
      </c>
      <c r="N112" s="95" t="s">
        <v>75</v>
      </c>
      <c r="O112" s="195" t="s">
        <v>73</v>
      </c>
      <c r="P112" s="18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</row>
    <row r="113" spans="1:34" s="352" customFormat="1" ht="80.25" customHeight="1">
      <c r="A113" s="28" t="s">
        <v>167</v>
      </c>
      <c r="B113" s="28"/>
      <c r="C113" s="28"/>
      <c r="D113" s="350"/>
      <c r="E113" s="30"/>
      <c r="F113" s="30"/>
      <c r="G113" s="30"/>
      <c r="H113" s="30"/>
      <c r="I113" s="30"/>
      <c r="J113" s="30"/>
      <c r="K113" s="30"/>
      <c r="L113" s="30"/>
      <c r="M113" s="31"/>
      <c r="N113" s="32"/>
      <c r="O113" s="33"/>
      <c r="P113" s="351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</row>
    <row r="114" spans="1:34" s="23" customFormat="1" ht="92.25" customHeight="1">
      <c r="A114" s="24" t="s">
        <v>168</v>
      </c>
      <c r="B114" s="24"/>
      <c r="C114" s="24"/>
      <c r="D114" s="207"/>
      <c r="E114" s="72"/>
      <c r="F114" s="72"/>
      <c r="G114" s="72"/>
      <c r="H114" s="72"/>
      <c r="I114" s="72"/>
      <c r="J114" s="72"/>
      <c r="K114" s="124"/>
      <c r="L114" s="124"/>
      <c r="M114" s="125"/>
      <c r="N114" s="126"/>
      <c r="O114" s="196"/>
      <c r="P114" s="18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</row>
    <row r="115" spans="1:34" s="23" customFormat="1" ht="52.5" customHeight="1">
      <c r="A115" s="91" t="s">
        <v>174</v>
      </c>
      <c r="B115" s="102"/>
      <c r="C115" s="92"/>
      <c r="D115" s="206">
        <f>SUM(E115:H115)</f>
        <v>3071040</v>
      </c>
      <c r="E115" s="93">
        <v>3071040</v>
      </c>
      <c r="F115" s="93"/>
      <c r="G115" s="93"/>
      <c r="H115" s="93"/>
      <c r="I115" s="93">
        <f>SUM(J115:L115)</f>
        <v>3071040</v>
      </c>
      <c r="J115" s="93">
        <v>3071040</v>
      </c>
      <c r="K115" s="93"/>
      <c r="L115" s="93"/>
      <c r="M115" s="94" t="s">
        <v>76</v>
      </c>
      <c r="N115" s="95" t="s">
        <v>75</v>
      </c>
      <c r="O115" s="195" t="s">
        <v>73</v>
      </c>
      <c r="P115" s="18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</row>
    <row r="116" spans="1:34" s="23" customFormat="1" ht="94.5" customHeight="1">
      <c r="A116" s="26" t="s">
        <v>175</v>
      </c>
      <c r="B116" s="26" t="s">
        <v>359</v>
      </c>
      <c r="C116" s="26" t="s">
        <v>177</v>
      </c>
      <c r="D116" s="353"/>
      <c r="E116" s="86"/>
      <c r="F116" s="86"/>
      <c r="G116" s="86"/>
      <c r="H116" s="86"/>
      <c r="I116" s="82"/>
      <c r="J116" s="86"/>
      <c r="K116" s="86"/>
      <c r="L116" s="86"/>
      <c r="M116" s="83"/>
      <c r="N116" s="84"/>
      <c r="O116" s="85"/>
      <c r="P116" s="18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</row>
    <row r="117" spans="1:34" s="23" customFormat="1" ht="98.25" customHeight="1">
      <c r="A117" s="28" t="s">
        <v>176</v>
      </c>
      <c r="B117" s="28" t="s">
        <v>371</v>
      </c>
      <c r="C117" s="28" t="s">
        <v>179</v>
      </c>
      <c r="D117" s="208"/>
      <c r="E117" s="30"/>
      <c r="F117" s="30"/>
      <c r="G117" s="30"/>
      <c r="H117" s="30"/>
      <c r="I117" s="29"/>
      <c r="J117" s="30"/>
      <c r="K117" s="30"/>
      <c r="L117" s="30"/>
      <c r="M117" s="31"/>
      <c r="N117" s="32"/>
      <c r="O117" s="33"/>
      <c r="P117" s="18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</row>
    <row r="118" spans="1:34" s="23" customFormat="1" ht="147">
      <c r="A118" s="91" t="s">
        <v>178</v>
      </c>
      <c r="B118" s="92" t="s">
        <v>306</v>
      </c>
      <c r="C118" s="92" t="s">
        <v>77</v>
      </c>
      <c r="D118" s="206">
        <f>SUM(E118:H118)</f>
        <v>7436440</v>
      </c>
      <c r="E118" s="93">
        <v>7436440</v>
      </c>
      <c r="F118" s="93"/>
      <c r="G118" s="93"/>
      <c r="H118" s="93"/>
      <c r="I118" s="93">
        <f>SUM(J118:L118)</f>
        <v>7436440</v>
      </c>
      <c r="J118" s="93">
        <v>7436440</v>
      </c>
      <c r="K118" s="93"/>
      <c r="L118" s="93"/>
      <c r="M118" s="94" t="s">
        <v>78</v>
      </c>
      <c r="N118" s="95" t="s">
        <v>75</v>
      </c>
      <c r="O118" s="195" t="s">
        <v>73</v>
      </c>
      <c r="P118" s="18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</row>
    <row r="119" spans="1:34" s="23" customFormat="1" ht="84">
      <c r="A119" s="91" t="s">
        <v>180</v>
      </c>
      <c r="B119" s="92" t="s">
        <v>181</v>
      </c>
      <c r="C119" s="92" t="s">
        <v>182</v>
      </c>
      <c r="D119" s="206">
        <f>SUM(E119:H119)</f>
        <v>8080960</v>
      </c>
      <c r="E119" s="93">
        <v>8080960</v>
      </c>
      <c r="F119" s="93"/>
      <c r="G119" s="93"/>
      <c r="H119" s="93"/>
      <c r="I119" s="93">
        <f>SUM(J119:L119)</f>
        <v>8080960</v>
      </c>
      <c r="J119" s="93">
        <v>8080960</v>
      </c>
      <c r="K119" s="93"/>
      <c r="L119" s="93"/>
      <c r="M119" s="94" t="s">
        <v>79</v>
      </c>
      <c r="N119" s="95" t="s">
        <v>75</v>
      </c>
      <c r="O119" s="195" t="s">
        <v>73</v>
      </c>
      <c r="P119" s="18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</row>
    <row r="120" spans="1:34" s="23" customFormat="1" ht="68.25" customHeight="1">
      <c r="A120" s="186" t="s">
        <v>183</v>
      </c>
      <c r="B120" s="101"/>
      <c r="C120" s="92"/>
      <c r="D120" s="206">
        <f>SUM(E120:H120)</f>
        <v>16398600</v>
      </c>
      <c r="E120" s="93">
        <f>SUM(E121:E124)</f>
        <v>16398600</v>
      </c>
      <c r="F120" s="93">
        <f>SUM(F121:F124)</f>
        <v>0</v>
      </c>
      <c r="G120" s="93">
        <f>SUM(G121:G124)</f>
        <v>0</v>
      </c>
      <c r="H120" s="93">
        <f>SUM(H121:H124)</f>
        <v>0</v>
      </c>
      <c r="I120" s="93">
        <f>SUM(J120:L120)</f>
        <v>16398600</v>
      </c>
      <c r="J120" s="93">
        <f>SUM(J121:J124)</f>
        <v>16398600</v>
      </c>
      <c r="K120" s="93">
        <f>SUM(K121:K124)</f>
        <v>0</v>
      </c>
      <c r="L120" s="93">
        <f>SUM(L121:L124)</f>
        <v>0</v>
      </c>
      <c r="M120" s="94"/>
      <c r="N120" s="95"/>
      <c r="O120" s="195" t="s">
        <v>73</v>
      </c>
      <c r="P120" s="18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</row>
    <row r="121" spans="1:34" s="23" customFormat="1" ht="89.25" customHeight="1">
      <c r="A121" s="441" t="s">
        <v>184</v>
      </c>
      <c r="B121" s="18" t="s">
        <v>80</v>
      </c>
      <c r="C121" s="18" t="s">
        <v>185</v>
      </c>
      <c r="D121" s="211">
        <f aca="true" t="shared" si="3" ref="D121:D126">SUM(E121:H121)</f>
        <v>3253800</v>
      </c>
      <c r="E121" s="25">
        <v>3253800</v>
      </c>
      <c r="F121" s="25"/>
      <c r="G121" s="25"/>
      <c r="H121" s="25"/>
      <c r="I121" s="19">
        <f aca="true" t="shared" si="4" ref="I121:I126">SUM(J121:L121)</f>
        <v>3253800</v>
      </c>
      <c r="J121" s="25">
        <v>3253800</v>
      </c>
      <c r="K121" s="25"/>
      <c r="L121" s="25"/>
      <c r="M121" s="20" t="s">
        <v>81</v>
      </c>
      <c r="N121" s="21" t="s">
        <v>75</v>
      </c>
      <c r="O121" s="22" t="s">
        <v>73</v>
      </c>
      <c r="P121" s="18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</row>
    <row r="122" spans="1:34" s="23" customFormat="1" ht="126">
      <c r="A122" s="442" t="s">
        <v>186</v>
      </c>
      <c r="B122" s="28" t="s">
        <v>82</v>
      </c>
      <c r="C122" s="28" t="s">
        <v>83</v>
      </c>
      <c r="D122" s="208">
        <f t="shared" si="3"/>
        <v>3524600</v>
      </c>
      <c r="E122" s="30">
        <v>3524600</v>
      </c>
      <c r="F122" s="30"/>
      <c r="G122" s="30"/>
      <c r="H122" s="30"/>
      <c r="I122" s="29">
        <f t="shared" si="4"/>
        <v>3524600</v>
      </c>
      <c r="J122" s="30">
        <v>3524600</v>
      </c>
      <c r="K122" s="30"/>
      <c r="L122" s="30"/>
      <c r="M122" s="31" t="s">
        <v>76</v>
      </c>
      <c r="N122" s="32" t="s">
        <v>75</v>
      </c>
      <c r="O122" s="33" t="s">
        <v>73</v>
      </c>
      <c r="P122" s="18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</row>
    <row r="123" spans="1:34" s="23" customFormat="1" ht="169.5" customHeight="1">
      <c r="A123" s="443" t="s">
        <v>187</v>
      </c>
      <c r="B123" s="26" t="s">
        <v>84</v>
      </c>
      <c r="C123" s="26" t="s">
        <v>368</v>
      </c>
      <c r="D123" s="353">
        <f t="shared" si="3"/>
        <v>5596100</v>
      </c>
      <c r="E123" s="86">
        <v>5596100</v>
      </c>
      <c r="F123" s="86"/>
      <c r="G123" s="86"/>
      <c r="H123" s="86"/>
      <c r="I123" s="82">
        <f t="shared" si="4"/>
        <v>5596100</v>
      </c>
      <c r="J123" s="86">
        <v>5596100</v>
      </c>
      <c r="K123" s="86"/>
      <c r="L123" s="86"/>
      <c r="M123" s="83" t="s">
        <v>81</v>
      </c>
      <c r="N123" s="84" t="s">
        <v>75</v>
      </c>
      <c r="O123" s="85" t="s">
        <v>73</v>
      </c>
      <c r="P123" s="18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</row>
    <row r="124" spans="1:34" s="23" customFormat="1" ht="138" customHeight="1">
      <c r="A124" s="442" t="s">
        <v>188</v>
      </c>
      <c r="B124" s="28" t="s">
        <v>82</v>
      </c>
      <c r="C124" s="28" t="s">
        <v>85</v>
      </c>
      <c r="D124" s="208">
        <f t="shared" si="3"/>
        <v>4024100</v>
      </c>
      <c r="E124" s="30">
        <v>4024100</v>
      </c>
      <c r="F124" s="30"/>
      <c r="G124" s="30"/>
      <c r="H124" s="30"/>
      <c r="I124" s="29">
        <f t="shared" si="4"/>
        <v>4024100</v>
      </c>
      <c r="J124" s="30">
        <v>4024100</v>
      </c>
      <c r="K124" s="30"/>
      <c r="L124" s="30"/>
      <c r="M124" s="31" t="s">
        <v>81</v>
      </c>
      <c r="N124" s="32" t="s">
        <v>75</v>
      </c>
      <c r="O124" s="33" t="s">
        <v>73</v>
      </c>
      <c r="P124" s="18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</row>
    <row r="125" spans="1:34" s="38" customFormat="1" ht="115.5" customHeight="1">
      <c r="A125" s="91" t="s">
        <v>189</v>
      </c>
      <c r="B125" s="92" t="s">
        <v>370</v>
      </c>
      <c r="C125" s="92" t="s">
        <v>369</v>
      </c>
      <c r="D125" s="206">
        <f t="shared" si="3"/>
        <v>67220260</v>
      </c>
      <c r="E125" s="93">
        <v>67220260</v>
      </c>
      <c r="F125" s="93"/>
      <c r="G125" s="93"/>
      <c r="H125" s="93"/>
      <c r="I125" s="93">
        <f t="shared" si="4"/>
        <v>67220260</v>
      </c>
      <c r="J125" s="93">
        <v>67220260</v>
      </c>
      <c r="K125" s="93"/>
      <c r="L125" s="103"/>
      <c r="M125" s="104" t="s">
        <v>18</v>
      </c>
      <c r="N125" s="95" t="s">
        <v>86</v>
      </c>
      <c r="O125" s="197" t="s">
        <v>73</v>
      </c>
      <c r="P125" s="181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</row>
    <row r="126" spans="1:34" s="38" customFormat="1" ht="140.25" customHeight="1">
      <c r="A126" s="91" t="s">
        <v>190</v>
      </c>
      <c r="B126" s="92" t="s">
        <v>87</v>
      </c>
      <c r="C126" s="92" t="s">
        <v>191</v>
      </c>
      <c r="D126" s="206">
        <f t="shared" si="3"/>
        <v>16941600</v>
      </c>
      <c r="E126" s="93">
        <v>16941600</v>
      </c>
      <c r="F126" s="93"/>
      <c r="G126" s="93"/>
      <c r="H126" s="93"/>
      <c r="I126" s="93">
        <f t="shared" si="4"/>
        <v>16941600</v>
      </c>
      <c r="J126" s="93">
        <v>16941600</v>
      </c>
      <c r="K126" s="93"/>
      <c r="L126" s="103"/>
      <c r="M126" s="104" t="s">
        <v>18</v>
      </c>
      <c r="N126" s="95" t="s">
        <v>86</v>
      </c>
      <c r="O126" s="197" t="s">
        <v>73</v>
      </c>
      <c r="P126" s="181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</row>
    <row r="127" spans="1:34" s="45" customFormat="1" ht="39" customHeight="1">
      <c r="A127" s="166" t="s">
        <v>90</v>
      </c>
      <c r="B127" s="47"/>
      <c r="C127" s="48"/>
      <c r="D127" s="209">
        <f>SUM(E127:H127)</f>
        <v>124652700</v>
      </c>
      <c r="E127" s="46">
        <v>124652700</v>
      </c>
      <c r="F127" s="49"/>
      <c r="G127" s="49"/>
      <c r="H127" s="49"/>
      <c r="I127" s="172">
        <f>SUM(J127:L127)</f>
        <v>124652700</v>
      </c>
      <c r="J127" s="172">
        <f>+E127</f>
        <v>124652700</v>
      </c>
      <c r="K127" s="49"/>
      <c r="L127" s="49"/>
      <c r="M127" s="50"/>
      <c r="N127" s="49"/>
      <c r="O127" s="49"/>
      <c r="P127" s="181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</row>
    <row r="128" spans="1:16" s="53" customFormat="1" ht="57" customHeight="1">
      <c r="A128" s="495" t="s">
        <v>192</v>
      </c>
      <c r="B128" s="496"/>
      <c r="C128" s="496"/>
      <c r="D128" s="354"/>
      <c r="E128" s="355"/>
      <c r="F128" s="356"/>
      <c r="G128" s="356"/>
      <c r="H128" s="356"/>
      <c r="I128" s="356"/>
      <c r="J128" s="356"/>
      <c r="K128" s="356"/>
      <c r="L128" s="356"/>
      <c r="M128" s="357"/>
      <c r="N128" s="356"/>
      <c r="O128" s="358"/>
      <c r="P128" s="181"/>
    </row>
    <row r="129" spans="1:16" ht="26.25">
      <c r="A129" s="474" t="s">
        <v>131</v>
      </c>
      <c r="B129" s="475"/>
      <c r="C129" s="476"/>
      <c r="D129" s="359">
        <f>SUM(E129:H129)</f>
        <v>131774500</v>
      </c>
      <c r="E129" s="360">
        <f>+E130+E136+E186</f>
        <v>131774500</v>
      </c>
      <c r="F129" s="360">
        <f>+F130+F136+F186</f>
        <v>0</v>
      </c>
      <c r="G129" s="360">
        <f>+G130+G136+G186</f>
        <v>0</v>
      </c>
      <c r="H129" s="360">
        <f>+H130+H136+H186</f>
        <v>0</v>
      </c>
      <c r="I129" s="360">
        <f>SUM(J129:L129)</f>
        <v>131774500</v>
      </c>
      <c r="J129" s="360">
        <f>+J130+J136+J186</f>
        <v>131774500</v>
      </c>
      <c r="K129" s="360">
        <f>+K130+K136+K186</f>
        <v>0</v>
      </c>
      <c r="L129" s="360">
        <f>+L130+L136+L186</f>
        <v>0</v>
      </c>
      <c r="M129" s="361"/>
      <c r="N129" s="226"/>
      <c r="O129" s="227"/>
      <c r="P129" s="181"/>
    </row>
    <row r="130" spans="1:34" s="78" customFormat="1" ht="21">
      <c r="A130" s="497" t="s">
        <v>73</v>
      </c>
      <c r="B130" s="498"/>
      <c r="C130" s="499"/>
      <c r="D130" s="210">
        <f>SUM(D131:D135)</f>
        <v>46677700</v>
      </c>
      <c r="E130" s="73">
        <f>SUM(E131:E135)</f>
        <v>46677700</v>
      </c>
      <c r="F130" s="73"/>
      <c r="G130" s="73"/>
      <c r="H130" s="73"/>
      <c r="I130" s="74">
        <f aca="true" t="shared" si="5" ref="I130:I135">SUM(J130:L130)</f>
        <v>46677700</v>
      </c>
      <c r="J130" s="73">
        <f>SUM(J131:J135)</f>
        <v>46677700</v>
      </c>
      <c r="K130" s="73"/>
      <c r="L130" s="75"/>
      <c r="M130" s="11"/>
      <c r="N130" s="76"/>
      <c r="O130" s="77" t="s">
        <v>73</v>
      </c>
      <c r="P130" s="181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</row>
    <row r="131" spans="1:34" s="59" customFormat="1" ht="353.25" customHeight="1">
      <c r="A131" s="27" t="s">
        <v>193</v>
      </c>
      <c r="B131" s="34" t="s">
        <v>91</v>
      </c>
      <c r="C131" s="34" t="s">
        <v>194</v>
      </c>
      <c r="D131" s="208">
        <f aca="true" t="shared" si="6" ref="D131:D136">SUM(E131:H131)</f>
        <v>1999500</v>
      </c>
      <c r="E131" s="29">
        <v>1999500</v>
      </c>
      <c r="F131" s="29"/>
      <c r="G131" s="29"/>
      <c r="H131" s="29"/>
      <c r="I131" s="29">
        <f t="shared" si="5"/>
        <v>1999500</v>
      </c>
      <c r="J131" s="29">
        <v>1999500</v>
      </c>
      <c r="K131" s="29"/>
      <c r="L131" s="56"/>
      <c r="M131" s="57" t="s">
        <v>18</v>
      </c>
      <c r="N131" s="58" t="s">
        <v>92</v>
      </c>
      <c r="O131" s="37" t="s">
        <v>73</v>
      </c>
      <c r="P131" s="181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</row>
    <row r="132" spans="1:34" s="59" customFormat="1" ht="93" customHeight="1">
      <c r="A132" s="27" t="s">
        <v>195</v>
      </c>
      <c r="B132" s="60" t="s">
        <v>196</v>
      </c>
      <c r="C132" s="34" t="s">
        <v>197</v>
      </c>
      <c r="D132" s="208">
        <f t="shared" si="6"/>
        <v>2360600</v>
      </c>
      <c r="E132" s="29">
        <v>2360600</v>
      </c>
      <c r="F132" s="29"/>
      <c r="G132" s="29"/>
      <c r="H132" s="29"/>
      <c r="I132" s="29">
        <f t="shared" si="5"/>
        <v>2360600</v>
      </c>
      <c r="J132" s="29">
        <v>2360600</v>
      </c>
      <c r="K132" s="29"/>
      <c r="L132" s="56"/>
      <c r="M132" s="57" t="s">
        <v>78</v>
      </c>
      <c r="N132" s="58" t="s">
        <v>92</v>
      </c>
      <c r="O132" s="37" t="s">
        <v>73</v>
      </c>
      <c r="P132" s="181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</row>
    <row r="133" spans="1:34" s="59" customFormat="1" ht="117.75" customHeight="1">
      <c r="A133" s="27" t="s">
        <v>198</v>
      </c>
      <c r="B133" s="60" t="s">
        <v>199</v>
      </c>
      <c r="C133" s="34" t="s">
        <v>93</v>
      </c>
      <c r="D133" s="208">
        <f t="shared" si="6"/>
        <v>2514800</v>
      </c>
      <c r="E133" s="29">
        <v>2514800</v>
      </c>
      <c r="F133" s="29"/>
      <c r="G133" s="29"/>
      <c r="H133" s="29"/>
      <c r="I133" s="29">
        <f t="shared" si="5"/>
        <v>2514800</v>
      </c>
      <c r="J133" s="29">
        <v>2514800</v>
      </c>
      <c r="K133" s="29"/>
      <c r="L133" s="56"/>
      <c r="M133" s="57" t="s">
        <v>79</v>
      </c>
      <c r="N133" s="58" t="s">
        <v>92</v>
      </c>
      <c r="O133" s="37" t="s">
        <v>73</v>
      </c>
      <c r="P133" s="181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</row>
    <row r="134" spans="1:34" s="59" customFormat="1" ht="84" customHeight="1">
      <c r="A134" s="27" t="s">
        <v>203</v>
      </c>
      <c r="B134" s="34" t="s">
        <v>200</v>
      </c>
      <c r="C134" s="34" t="s">
        <v>201</v>
      </c>
      <c r="D134" s="208">
        <f t="shared" si="6"/>
        <v>1414960</v>
      </c>
      <c r="E134" s="61">
        <v>1414960</v>
      </c>
      <c r="F134" s="61"/>
      <c r="G134" s="61"/>
      <c r="H134" s="61"/>
      <c r="I134" s="29">
        <f t="shared" si="5"/>
        <v>1414960</v>
      </c>
      <c r="J134" s="61">
        <v>1414960</v>
      </c>
      <c r="K134" s="62"/>
      <c r="L134" s="63"/>
      <c r="M134" s="35" t="s">
        <v>94</v>
      </c>
      <c r="N134" s="58" t="s">
        <v>92</v>
      </c>
      <c r="O134" s="37" t="s">
        <v>73</v>
      </c>
      <c r="P134" s="181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</row>
    <row r="135" spans="1:34" s="59" customFormat="1" ht="129.75" customHeight="1">
      <c r="A135" s="64" t="s">
        <v>202</v>
      </c>
      <c r="B135" s="65" t="s">
        <v>360</v>
      </c>
      <c r="C135" s="65" t="s">
        <v>204</v>
      </c>
      <c r="D135" s="211">
        <f t="shared" si="6"/>
        <v>38387840</v>
      </c>
      <c r="E135" s="19">
        <v>38387840</v>
      </c>
      <c r="F135" s="19"/>
      <c r="G135" s="19"/>
      <c r="H135" s="19"/>
      <c r="I135" s="19">
        <f t="shared" si="5"/>
        <v>38387840</v>
      </c>
      <c r="J135" s="19">
        <v>38387840</v>
      </c>
      <c r="K135" s="66"/>
      <c r="L135" s="67"/>
      <c r="M135" s="68" t="s">
        <v>18</v>
      </c>
      <c r="N135" s="69" t="s">
        <v>92</v>
      </c>
      <c r="O135" s="70" t="s">
        <v>73</v>
      </c>
      <c r="P135" s="181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</row>
    <row r="136" spans="1:34" s="3" customFormat="1" ht="30" customHeight="1">
      <c r="A136" s="500" t="s">
        <v>88</v>
      </c>
      <c r="B136" s="501"/>
      <c r="C136" s="502"/>
      <c r="D136" s="362">
        <f t="shared" si="6"/>
        <v>67863700</v>
      </c>
      <c r="E136" s="363">
        <f>+E138+E153</f>
        <v>67863700</v>
      </c>
      <c r="F136" s="363">
        <f>+F138+F153</f>
        <v>0</v>
      </c>
      <c r="G136" s="363">
        <f>+G138+G153</f>
        <v>0</v>
      </c>
      <c r="H136" s="363">
        <f>+H138+H153</f>
        <v>0</v>
      </c>
      <c r="I136" s="363">
        <f>SUM(J136:L136)</f>
        <v>67863700</v>
      </c>
      <c r="J136" s="363">
        <f>+J138+J153</f>
        <v>67863700</v>
      </c>
      <c r="K136" s="363">
        <f>+K138+K153</f>
        <v>0</v>
      </c>
      <c r="L136" s="363">
        <f>+L138+L153</f>
        <v>0</v>
      </c>
      <c r="M136" s="364"/>
      <c r="N136" s="365"/>
      <c r="O136" s="365"/>
      <c r="P136" s="52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</row>
    <row r="137" spans="1:15" ht="27.75" customHeight="1">
      <c r="A137" s="465" t="s">
        <v>16</v>
      </c>
      <c r="B137" s="466"/>
      <c r="C137" s="467"/>
      <c r="D137" s="15"/>
      <c r="E137" s="15"/>
      <c r="F137" s="15"/>
      <c r="G137" s="15"/>
      <c r="H137" s="15"/>
      <c r="I137" s="15"/>
      <c r="J137" s="173"/>
      <c r="K137" s="15"/>
      <c r="L137" s="15"/>
      <c r="M137" s="15"/>
      <c r="N137" s="15"/>
      <c r="O137" s="16"/>
    </row>
    <row r="138" spans="1:15" ht="21">
      <c r="A138" s="366" t="s">
        <v>263</v>
      </c>
      <c r="B138" s="307"/>
      <c r="C138" s="303"/>
      <c r="D138" s="303"/>
      <c r="E138" s="367">
        <f>+E140+E145+E148</f>
        <v>5307040</v>
      </c>
      <c r="F138" s="253"/>
      <c r="G138" s="304"/>
      <c r="H138" s="253"/>
      <c r="I138" s="255"/>
      <c r="J138" s="368">
        <f>+E138</f>
        <v>5307040</v>
      </c>
      <c r="K138" s="255"/>
      <c r="L138" s="251"/>
      <c r="M138" s="255"/>
      <c r="N138" s="251"/>
      <c r="O138" s="256"/>
    </row>
    <row r="139" spans="1:15" ht="21">
      <c r="A139" s="369" t="s">
        <v>261</v>
      </c>
      <c r="B139" s="306"/>
      <c r="C139" s="263"/>
      <c r="D139" s="263"/>
      <c r="E139" s="264"/>
      <c r="F139" s="244"/>
      <c r="G139" s="264"/>
      <c r="H139" s="244"/>
      <c r="I139" s="245"/>
      <c r="J139" s="370"/>
      <c r="K139" s="245"/>
      <c r="L139" s="243"/>
      <c r="M139" s="245"/>
      <c r="N139" s="243"/>
      <c r="O139" s="267"/>
    </row>
    <row r="140" spans="1:15" ht="21">
      <c r="A140" s="192" t="s">
        <v>264</v>
      </c>
      <c r="B140" s="232" t="s">
        <v>205</v>
      </c>
      <c r="C140" s="129" t="s">
        <v>95</v>
      </c>
      <c r="D140" s="213"/>
      <c r="E140" s="130">
        <v>2038080</v>
      </c>
      <c r="F140" s="129"/>
      <c r="G140" s="130"/>
      <c r="H140" s="129"/>
      <c r="I140" s="177"/>
      <c r="J140" s="275">
        <f>+E140</f>
        <v>2038080</v>
      </c>
      <c r="K140" s="177"/>
      <c r="L140" s="132"/>
      <c r="M140" s="177" t="s">
        <v>18</v>
      </c>
      <c r="N140" s="132"/>
      <c r="O140" s="236" t="s">
        <v>88</v>
      </c>
    </row>
    <row r="141" spans="1:15" ht="21">
      <c r="A141" s="192" t="s">
        <v>97</v>
      </c>
      <c r="B141" s="232"/>
      <c r="C141" s="87" t="s">
        <v>208</v>
      </c>
      <c r="D141" s="213"/>
      <c r="E141" s="130"/>
      <c r="F141" s="129"/>
      <c r="G141" s="130"/>
      <c r="H141" s="129"/>
      <c r="I141" s="131"/>
      <c r="J141" s="260"/>
      <c r="K141" s="131"/>
      <c r="L141" s="132"/>
      <c r="M141" s="177"/>
      <c r="N141" s="132"/>
      <c r="O141" s="234" t="s">
        <v>96</v>
      </c>
    </row>
    <row r="142" spans="1:15" ht="21">
      <c r="A142" s="192" t="s">
        <v>98</v>
      </c>
      <c r="B142" s="261"/>
      <c r="C142" s="87" t="s">
        <v>99</v>
      </c>
      <c r="D142" s="213"/>
      <c r="E142" s="130"/>
      <c r="F142" s="129"/>
      <c r="G142" s="130"/>
      <c r="H142" s="129"/>
      <c r="I142" s="131"/>
      <c r="J142" s="260"/>
      <c r="K142" s="131"/>
      <c r="L142" s="132"/>
      <c r="M142" s="177"/>
      <c r="N142" s="132"/>
      <c r="O142" s="236"/>
    </row>
    <row r="143" spans="1:15" ht="21">
      <c r="A143" s="192" t="s">
        <v>100</v>
      </c>
      <c r="B143" s="261"/>
      <c r="C143" s="87"/>
      <c r="D143" s="213"/>
      <c r="E143" s="130"/>
      <c r="F143" s="129"/>
      <c r="G143" s="130"/>
      <c r="H143" s="129"/>
      <c r="I143" s="131"/>
      <c r="J143" s="260"/>
      <c r="K143" s="131"/>
      <c r="L143" s="132"/>
      <c r="M143" s="177"/>
      <c r="N143" s="132"/>
      <c r="O143" s="236"/>
    </row>
    <row r="144" spans="1:15" ht="21">
      <c r="A144" s="192" t="s">
        <v>101</v>
      </c>
      <c r="B144" s="232"/>
      <c r="C144" s="216"/>
      <c r="D144" s="213"/>
      <c r="E144" s="130"/>
      <c r="F144" s="129"/>
      <c r="G144" s="130"/>
      <c r="H144" s="129"/>
      <c r="I144" s="131"/>
      <c r="J144" s="260"/>
      <c r="K144" s="131"/>
      <c r="L144" s="132"/>
      <c r="M144" s="177"/>
      <c r="N144" s="132"/>
      <c r="O144" s="236"/>
    </row>
    <row r="145" spans="1:15" ht="21">
      <c r="A145" s="247" t="s">
        <v>265</v>
      </c>
      <c r="B145" s="307" t="s">
        <v>206</v>
      </c>
      <c r="C145" s="302" t="s">
        <v>95</v>
      </c>
      <c r="D145" s="303"/>
      <c r="E145" s="304">
        <v>300480</v>
      </c>
      <c r="F145" s="253"/>
      <c r="G145" s="304"/>
      <c r="H145" s="253"/>
      <c r="I145" s="372"/>
      <c r="J145" s="368">
        <f>+E145</f>
        <v>300480</v>
      </c>
      <c r="K145" s="372"/>
      <c r="L145" s="251"/>
      <c r="M145" s="255" t="s">
        <v>18</v>
      </c>
      <c r="N145" s="251"/>
      <c r="O145" s="256" t="s">
        <v>88</v>
      </c>
    </row>
    <row r="146" spans="1:15" ht="21">
      <c r="A146" s="192" t="s">
        <v>262</v>
      </c>
      <c r="B146" s="232"/>
      <c r="C146" s="216" t="s">
        <v>208</v>
      </c>
      <c r="D146" s="213"/>
      <c r="E146" s="130"/>
      <c r="F146" s="129"/>
      <c r="G146" s="130"/>
      <c r="H146" s="129"/>
      <c r="I146" s="131"/>
      <c r="J146" s="260"/>
      <c r="K146" s="131"/>
      <c r="L146" s="132"/>
      <c r="M146" s="177"/>
      <c r="N146" s="132"/>
      <c r="O146" s="234" t="s">
        <v>96</v>
      </c>
    </row>
    <row r="147" spans="1:15" ht="21">
      <c r="A147" s="238" t="s">
        <v>102</v>
      </c>
      <c r="B147" s="306"/>
      <c r="C147" s="240" t="s">
        <v>99</v>
      </c>
      <c r="D147" s="263"/>
      <c r="E147" s="264"/>
      <c r="F147" s="244"/>
      <c r="G147" s="264"/>
      <c r="H147" s="244"/>
      <c r="I147" s="245"/>
      <c r="J147" s="370"/>
      <c r="K147" s="245"/>
      <c r="L147" s="243"/>
      <c r="M147" s="245"/>
      <c r="N147" s="243"/>
      <c r="O147" s="267"/>
    </row>
    <row r="148" spans="1:15" ht="21">
      <c r="A148" s="192" t="s">
        <v>266</v>
      </c>
      <c r="B148" s="232" t="s">
        <v>207</v>
      </c>
      <c r="C148" s="216" t="s">
        <v>95</v>
      </c>
      <c r="D148" s="213"/>
      <c r="E148" s="130">
        <v>2968480</v>
      </c>
      <c r="F148" s="129"/>
      <c r="G148" s="130"/>
      <c r="H148" s="129"/>
      <c r="I148" s="177"/>
      <c r="J148" s="275">
        <f>+E148</f>
        <v>2968480</v>
      </c>
      <c r="K148" s="177"/>
      <c r="L148" s="132"/>
      <c r="M148" s="177" t="s">
        <v>18</v>
      </c>
      <c r="N148" s="371"/>
      <c r="O148" s="236" t="s">
        <v>88</v>
      </c>
    </row>
    <row r="149" spans="1:15" ht="21">
      <c r="A149" s="192" t="s">
        <v>98</v>
      </c>
      <c r="B149" s="261"/>
      <c r="C149" s="216" t="s">
        <v>208</v>
      </c>
      <c r="D149" s="213"/>
      <c r="E149" s="130"/>
      <c r="F149" s="129"/>
      <c r="G149" s="130"/>
      <c r="H149" s="129"/>
      <c r="I149" s="131"/>
      <c r="J149" s="260"/>
      <c r="K149" s="131"/>
      <c r="L149" s="132"/>
      <c r="M149" s="177"/>
      <c r="N149" s="132"/>
      <c r="O149" s="234" t="s">
        <v>96</v>
      </c>
    </row>
    <row r="150" spans="1:15" ht="21">
      <c r="A150" s="192" t="s">
        <v>100</v>
      </c>
      <c r="B150" s="261"/>
      <c r="C150" s="216" t="s">
        <v>99</v>
      </c>
      <c r="D150" s="213"/>
      <c r="E150" s="130"/>
      <c r="F150" s="129"/>
      <c r="G150" s="130"/>
      <c r="H150" s="129"/>
      <c r="I150" s="131"/>
      <c r="J150" s="260"/>
      <c r="K150" s="131"/>
      <c r="L150" s="132"/>
      <c r="M150" s="177"/>
      <c r="N150" s="132"/>
      <c r="O150" s="236"/>
    </row>
    <row r="151" spans="1:15" ht="21">
      <c r="A151" s="238" t="s">
        <v>103</v>
      </c>
      <c r="B151" s="262"/>
      <c r="C151" s="240"/>
      <c r="D151" s="263"/>
      <c r="E151" s="264"/>
      <c r="F151" s="244"/>
      <c r="G151" s="264"/>
      <c r="H151" s="244"/>
      <c r="I151" s="265"/>
      <c r="J151" s="266"/>
      <c r="K151" s="265"/>
      <c r="L151" s="243"/>
      <c r="M151" s="245"/>
      <c r="N151" s="243"/>
      <c r="O151" s="267"/>
    </row>
    <row r="152" spans="1:15" ht="21" customHeight="1">
      <c r="A152" s="480" t="s">
        <v>212</v>
      </c>
      <c r="B152" s="481"/>
      <c r="C152" s="16"/>
      <c r="D152" s="15"/>
      <c r="E152" s="15"/>
      <c r="F152" s="15"/>
      <c r="G152" s="15"/>
      <c r="H152" s="15"/>
      <c r="I152" s="15"/>
      <c r="J152" s="173"/>
      <c r="K152" s="15"/>
      <c r="L152" s="15"/>
      <c r="M152" s="15"/>
      <c r="N152" s="15"/>
      <c r="O152" s="16"/>
    </row>
    <row r="153" spans="1:15" ht="30" customHeight="1">
      <c r="A153" s="373" t="s">
        <v>267</v>
      </c>
      <c r="B153" s="232"/>
      <c r="C153" s="216"/>
      <c r="D153" s="233"/>
      <c r="E153" s="374">
        <f>+E154+E159+E163+E166+E170+E174+E178+E182</f>
        <v>62556660</v>
      </c>
      <c r="F153" s="132"/>
      <c r="G153" s="176"/>
      <c r="H153" s="129"/>
      <c r="I153" s="176"/>
      <c r="J153" s="275">
        <f>+E153</f>
        <v>62556660</v>
      </c>
      <c r="K153" s="176"/>
      <c r="L153" s="132"/>
      <c r="M153" s="177"/>
      <c r="N153" s="132"/>
      <c r="O153" s="236"/>
    </row>
    <row r="154" spans="1:15" ht="21">
      <c r="A154" s="247" t="s">
        <v>268</v>
      </c>
      <c r="B154" s="248" t="s">
        <v>211</v>
      </c>
      <c r="C154" s="375" t="s">
        <v>209</v>
      </c>
      <c r="D154" s="303"/>
      <c r="E154" s="304">
        <v>16132800</v>
      </c>
      <c r="F154" s="253"/>
      <c r="G154" s="304"/>
      <c r="H154" s="253"/>
      <c r="I154" s="372"/>
      <c r="J154" s="368">
        <f>+E154</f>
        <v>16132800</v>
      </c>
      <c r="K154" s="372"/>
      <c r="L154" s="251"/>
      <c r="M154" s="255" t="s">
        <v>79</v>
      </c>
      <c r="N154" s="251"/>
      <c r="O154" s="256" t="s">
        <v>88</v>
      </c>
    </row>
    <row r="155" spans="1:15" ht="21">
      <c r="A155" s="192" t="s">
        <v>106</v>
      </c>
      <c r="B155" s="257"/>
      <c r="C155" s="215" t="s">
        <v>107</v>
      </c>
      <c r="D155" s="213"/>
      <c r="E155" s="130"/>
      <c r="F155" s="129"/>
      <c r="G155" s="130"/>
      <c r="H155" s="129"/>
      <c r="I155" s="131"/>
      <c r="J155" s="269"/>
      <c r="K155" s="131"/>
      <c r="L155" s="132"/>
      <c r="M155" s="177"/>
      <c r="N155" s="132"/>
      <c r="O155" s="234" t="s">
        <v>105</v>
      </c>
    </row>
    <row r="156" spans="1:15" ht="21">
      <c r="A156" s="192" t="s">
        <v>108</v>
      </c>
      <c r="B156" s="257"/>
      <c r="C156" s="215" t="s">
        <v>109</v>
      </c>
      <c r="D156" s="213"/>
      <c r="E156" s="426" t="s">
        <v>110</v>
      </c>
      <c r="F156" s="129"/>
      <c r="G156" s="130"/>
      <c r="H156" s="129"/>
      <c r="I156" s="131"/>
      <c r="J156" s="269"/>
      <c r="K156" s="131"/>
      <c r="L156" s="132"/>
      <c r="M156" s="177"/>
      <c r="N156" s="132"/>
      <c r="O156" s="236"/>
    </row>
    <row r="157" spans="1:15" ht="21">
      <c r="A157" s="192" t="s">
        <v>111</v>
      </c>
      <c r="B157" s="257"/>
      <c r="C157" s="215" t="s">
        <v>112</v>
      </c>
      <c r="D157" s="213"/>
      <c r="E157" s="426" t="s">
        <v>113</v>
      </c>
      <c r="F157" s="129"/>
      <c r="G157" s="130"/>
      <c r="H157" s="129"/>
      <c r="I157" s="131"/>
      <c r="J157" s="269"/>
      <c r="K157" s="131"/>
      <c r="L157" s="132"/>
      <c r="M157" s="177"/>
      <c r="N157" s="132"/>
      <c r="O157" s="236"/>
    </row>
    <row r="158" spans="1:15" ht="21">
      <c r="A158" s="238" t="s">
        <v>114</v>
      </c>
      <c r="B158" s="306"/>
      <c r="C158" s="240"/>
      <c r="D158" s="263"/>
      <c r="E158" s="264"/>
      <c r="F158" s="244"/>
      <c r="G158" s="264"/>
      <c r="H158" s="244"/>
      <c r="I158" s="265"/>
      <c r="J158" s="376"/>
      <c r="K158" s="265"/>
      <c r="L158" s="243"/>
      <c r="M158" s="245"/>
      <c r="N158" s="243"/>
      <c r="O158" s="267"/>
    </row>
    <row r="159" spans="1:15" ht="21">
      <c r="A159" s="247" t="s">
        <v>269</v>
      </c>
      <c r="B159" s="248" t="s">
        <v>210</v>
      </c>
      <c r="C159" s="375" t="s">
        <v>104</v>
      </c>
      <c r="D159" s="303"/>
      <c r="E159" s="304">
        <v>16132800</v>
      </c>
      <c r="F159" s="253"/>
      <c r="G159" s="304"/>
      <c r="H159" s="253"/>
      <c r="I159" s="372"/>
      <c r="J159" s="368">
        <f>+E159</f>
        <v>16132800</v>
      </c>
      <c r="K159" s="372"/>
      <c r="L159" s="251"/>
      <c r="M159" s="255" t="s">
        <v>79</v>
      </c>
      <c r="N159" s="251"/>
      <c r="O159" s="256" t="s">
        <v>88</v>
      </c>
    </row>
    <row r="160" spans="1:15" ht="21">
      <c r="A160" s="192"/>
      <c r="B160" s="257"/>
      <c r="C160" s="215" t="s">
        <v>107</v>
      </c>
      <c r="D160" s="213"/>
      <c r="E160" s="130"/>
      <c r="F160" s="129"/>
      <c r="G160" s="130"/>
      <c r="H160" s="129"/>
      <c r="I160" s="131"/>
      <c r="J160" s="269"/>
      <c r="K160" s="131"/>
      <c r="L160" s="132"/>
      <c r="M160" s="177"/>
      <c r="N160" s="132"/>
      <c r="O160" s="234" t="s">
        <v>105</v>
      </c>
    </row>
    <row r="161" spans="1:15" ht="21">
      <c r="A161" s="192"/>
      <c r="B161" s="257"/>
      <c r="C161" s="215" t="s">
        <v>109</v>
      </c>
      <c r="D161" s="213"/>
      <c r="E161" s="130"/>
      <c r="F161" s="129"/>
      <c r="G161" s="130"/>
      <c r="H161" s="129"/>
      <c r="I161" s="131"/>
      <c r="J161" s="269"/>
      <c r="K161" s="131"/>
      <c r="L161" s="132"/>
      <c r="M161" s="177"/>
      <c r="N161" s="132"/>
      <c r="O161" s="236"/>
    </row>
    <row r="162" spans="1:15" ht="21">
      <c r="A162" s="238"/>
      <c r="B162" s="315"/>
      <c r="C162" s="316" t="s">
        <v>115</v>
      </c>
      <c r="D162" s="263"/>
      <c r="E162" s="264"/>
      <c r="F162" s="244"/>
      <c r="G162" s="264"/>
      <c r="H162" s="244"/>
      <c r="I162" s="265"/>
      <c r="J162" s="376"/>
      <c r="K162" s="265"/>
      <c r="L162" s="243"/>
      <c r="M162" s="245"/>
      <c r="N162" s="243"/>
      <c r="O162" s="267"/>
    </row>
    <row r="163" spans="1:15" ht="21">
      <c r="A163" s="377" t="s">
        <v>270</v>
      </c>
      <c r="B163" s="378" t="s">
        <v>213</v>
      </c>
      <c r="C163" s="379" t="s">
        <v>116</v>
      </c>
      <c r="D163" s="253"/>
      <c r="E163" s="253">
        <v>655600</v>
      </c>
      <c r="F163" s="253"/>
      <c r="G163" s="253"/>
      <c r="H163" s="253"/>
      <c r="I163" s="380"/>
      <c r="J163" s="368">
        <f>+E163</f>
        <v>655600</v>
      </c>
      <c r="K163" s="380"/>
      <c r="L163" s="251"/>
      <c r="M163" s="308" t="s">
        <v>76</v>
      </c>
      <c r="N163" s="251"/>
      <c r="O163" s="256" t="s">
        <v>88</v>
      </c>
    </row>
    <row r="164" spans="1:15" ht="21">
      <c r="A164" s="80" t="s">
        <v>214</v>
      </c>
      <c r="B164" s="270"/>
      <c r="C164" s="271" t="s">
        <v>117</v>
      </c>
      <c r="D164" s="129"/>
      <c r="E164" s="129"/>
      <c r="F164" s="129"/>
      <c r="G164" s="129"/>
      <c r="H164" s="129"/>
      <c r="I164" s="272"/>
      <c r="J164" s="269"/>
      <c r="K164" s="272"/>
      <c r="L164" s="132"/>
      <c r="M164" s="273"/>
      <c r="N164" s="132"/>
      <c r="O164" s="234" t="s">
        <v>105</v>
      </c>
    </row>
    <row r="165" spans="1:15" ht="21">
      <c r="A165" s="381"/>
      <c r="B165" s="382"/>
      <c r="C165" s="383" t="s">
        <v>118</v>
      </c>
      <c r="D165" s="244"/>
      <c r="E165" s="244"/>
      <c r="F165" s="244"/>
      <c r="G165" s="244"/>
      <c r="H165" s="244"/>
      <c r="I165" s="384"/>
      <c r="J165" s="376"/>
      <c r="K165" s="384"/>
      <c r="L165" s="243"/>
      <c r="M165" s="345"/>
      <c r="N165" s="243"/>
      <c r="O165" s="267"/>
    </row>
    <row r="166" spans="1:15" ht="21">
      <c r="A166" s="188" t="s">
        <v>271</v>
      </c>
      <c r="B166" s="6" t="s">
        <v>276</v>
      </c>
      <c r="C166" s="268" t="s">
        <v>119</v>
      </c>
      <c r="D166" s="212"/>
      <c r="E166" s="127">
        <v>3747000</v>
      </c>
      <c r="F166" s="118"/>
      <c r="G166" s="127"/>
      <c r="H166" s="118"/>
      <c r="I166" s="128"/>
      <c r="J166" s="259">
        <f>+E166</f>
        <v>3747000</v>
      </c>
      <c r="K166" s="128"/>
      <c r="L166" s="116"/>
      <c r="M166" s="119" t="s">
        <v>79</v>
      </c>
      <c r="N166" s="116"/>
      <c r="O166" s="189" t="s">
        <v>88</v>
      </c>
    </row>
    <row r="167" spans="1:15" ht="21">
      <c r="A167" s="192" t="s">
        <v>215</v>
      </c>
      <c r="B167" s="257" t="s">
        <v>277</v>
      </c>
      <c r="C167" s="215" t="s">
        <v>120</v>
      </c>
      <c r="D167" s="213"/>
      <c r="E167" s="130"/>
      <c r="F167" s="129"/>
      <c r="G167" s="130"/>
      <c r="H167" s="129"/>
      <c r="I167" s="131"/>
      <c r="J167" s="269"/>
      <c r="K167" s="131"/>
      <c r="L167" s="132"/>
      <c r="M167" s="177"/>
      <c r="N167" s="132"/>
      <c r="O167" s="234" t="s">
        <v>105</v>
      </c>
    </row>
    <row r="168" spans="1:15" ht="21">
      <c r="A168" s="192" t="s">
        <v>121</v>
      </c>
      <c r="B168" s="257"/>
      <c r="C168" s="215" t="s">
        <v>122</v>
      </c>
      <c r="D168" s="213"/>
      <c r="E168" s="130"/>
      <c r="F168" s="129"/>
      <c r="G168" s="130"/>
      <c r="H168" s="129"/>
      <c r="I168" s="131"/>
      <c r="J168" s="269"/>
      <c r="K168" s="131"/>
      <c r="L168" s="132"/>
      <c r="M168" s="177"/>
      <c r="N168" s="132"/>
      <c r="O168" s="236"/>
    </row>
    <row r="169" spans="1:15" ht="21">
      <c r="A169" s="192"/>
      <c r="B169" s="257"/>
      <c r="C169" s="215" t="s">
        <v>123</v>
      </c>
      <c r="D169" s="213"/>
      <c r="E169" s="130"/>
      <c r="F169" s="129"/>
      <c r="G169" s="130"/>
      <c r="H169" s="129"/>
      <c r="I169" s="131"/>
      <c r="J169" s="269"/>
      <c r="K169" s="131"/>
      <c r="L169" s="132"/>
      <c r="M169" s="177"/>
      <c r="N169" s="132"/>
      <c r="O169" s="236"/>
    </row>
    <row r="170" spans="1:15" ht="21">
      <c r="A170" s="247" t="s">
        <v>272</v>
      </c>
      <c r="B170" s="248" t="s">
        <v>278</v>
      </c>
      <c r="C170" s="375" t="s">
        <v>119</v>
      </c>
      <c r="D170" s="303"/>
      <c r="E170" s="304">
        <v>8566000</v>
      </c>
      <c r="F170" s="253"/>
      <c r="G170" s="304"/>
      <c r="H170" s="253"/>
      <c r="I170" s="255"/>
      <c r="J170" s="368">
        <f>+E170</f>
        <v>8566000</v>
      </c>
      <c r="K170" s="255"/>
      <c r="L170" s="251"/>
      <c r="M170" s="255" t="s">
        <v>79</v>
      </c>
      <c r="N170" s="251"/>
      <c r="O170" s="256" t="s">
        <v>88</v>
      </c>
    </row>
    <row r="171" spans="1:15" ht="21">
      <c r="A171" s="192" t="s">
        <v>216</v>
      </c>
      <c r="B171" s="257" t="s">
        <v>277</v>
      </c>
      <c r="C171" s="215" t="s">
        <v>124</v>
      </c>
      <c r="D171" s="213"/>
      <c r="E171" s="130"/>
      <c r="F171" s="129"/>
      <c r="G171" s="130"/>
      <c r="H171" s="129"/>
      <c r="I171" s="131"/>
      <c r="J171" s="269"/>
      <c r="K171" s="131"/>
      <c r="L171" s="132"/>
      <c r="M171" s="177"/>
      <c r="N171" s="132"/>
      <c r="O171" s="234" t="s">
        <v>105</v>
      </c>
    </row>
    <row r="172" spans="1:15" ht="21">
      <c r="A172" s="192" t="s">
        <v>125</v>
      </c>
      <c r="B172" s="257"/>
      <c r="C172" s="215" t="s">
        <v>126</v>
      </c>
      <c r="D172" s="213"/>
      <c r="E172" s="130"/>
      <c r="F172" s="129"/>
      <c r="G172" s="130"/>
      <c r="H172" s="129"/>
      <c r="I172" s="131"/>
      <c r="J172" s="269"/>
      <c r="K172" s="131"/>
      <c r="L172" s="132"/>
      <c r="M172" s="177"/>
      <c r="N172" s="132"/>
      <c r="O172" s="236"/>
    </row>
    <row r="173" spans="1:15" ht="21">
      <c r="A173" s="238"/>
      <c r="B173" s="315"/>
      <c r="C173" s="316" t="s">
        <v>127</v>
      </c>
      <c r="D173" s="263"/>
      <c r="E173" s="264"/>
      <c r="F173" s="244"/>
      <c r="G173" s="264"/>
      <c r="H173" s="244"/>
      <c r="I173" s="265"/>
      <c r="J173" s="376"/>
      <c r="K173" s="265"/>
      <c r="L173" s="243"/>
      <c r="M173" s="245"/>
      <c r="N173" s="243"/>
      <c r="O173" s="267"/>
    </row>
    <row r="174" spans="1:15" ht="21">
      <c r="A174" s="192" t="s">
        <v>273</v>
      </c>
      <c r="B174" s="270" t="s">
        <v>279</v>
      </c>
      <c r="C174" s="274" t="s">
        <v>119</v>
      </c>
      <c r="D174" s="213"/>
      <c r="E174" s="130">
        <v>14965660</v>
      </c>
      <c r="F174" s="129"/>
      <c r="G174" s="130"/>
      <c r="H174" s="129"/>
      <c r="I174" s="131"/>
      <c r="J174" s="275">
        <f>+E174</f>
        <v>14965660</v>
      </c>
      <c r="K174" s="131"/>
      <c r="L174" s="132"/>
      <c r="M174" s="177" t="s">
        <v>79</v>
      </c>
      <c r="N174" s="132"/>
      <c r="O174" s="236" t="s">
        <v>88</v>
      </c>
    </row>
    <row r="175" spans="1:15" ht="21">
      <c r="A175" s="192" t="s">
        <v>215</v>
      </c>
      <c r="B175" s="270" t="s">
        <v>280</v>
      </c>
      <c r="C175" s="274" t="s">
        <v>128</v>
      </c>
      <c r="D175" s="213"/>
      <c r="E175" s="130"/>
      <c r="F175" s="129"/>
      <c r="G175" s="130"/>
      <c r="H175" s="129"/>
      <c r="I175" s="131"/>
      <c r="J175" s="269"/>
      <c r="K175" s="131"/>
      <c r="L175" s="132"/>
      <c r="M175" s="177"/>
      <c r="N175" s="132"/>
      <c r="O175" s="234" t="s">
        <v>105</v>
      </c>
    </row>
    <row r="176" spans="1:15" ht="21">
      <c r="A176" s="192" t="s">
        <v>121</v>
      </c>
      <c r="B176" s="270"/>
      <c r="C176" s="274" t="s">
        <v>126</v>
      </c>
      <c r="D176" s="213"/>
      <c r="E176" s="130"/>
      <c r="F176" s="129"/>
      <c r="G176" s="130"/>
      <c r="H176" s="129"/>
      <c r="I176" s="131"/>
      <c r="J176" s="269"/>
      <c r="K176" s="131"/>
      <c r="L176" s="132"/>
      <c r="M176" s="177"/>
      <c r="N176" s="132"/>
      <c r="O176" s="236"/>
    </row>
    <row r="177" spans="1:15" ht="21">
      <c r="A177" s="192"/>
      <c r="B177" s="270"/>
      <c r="C177" s="274" t="s">
        <v>127</v>
      </c>
      <c r="D177" s="213"/>
      <c r="E177" s="130"/>
      <c r="F177" s="129"/>
      <c r="G177" s="130"/>
      <c r="H177" s="129"/>
      <c r="I177" s="131"/>
      <c r="J177" s="269"/>
      <c r="K177" s="131"/>
      <c r="L177" s="132"/>
      <c r="M177" s="177"/>
      <c r="N177" s="132"/>
      <c r="O177" s="236"/>
    </row>
    <row r="178" spans="1:15" ht="21">
      <c r="A178" s="247" t="s">
        <v>274</v>
      </c>
      <c r="B178" s="248" t="s">
        <v>243</v>
      </c>
      <c r="C178" s="375" t="s">
        <v>119</v>
      </c>
      <c r="D178" s="303"/>
      <c r="E178" s="304">
        <v>1614000</v>
      </c>
      <c r="F178" s="253"/>
      <c r="G178" s="304"/>
      <c r="H178" s="253"/>
      <c r="I178" s="372"/>
      <c r="J178" s="368">
        <f>+E178</f>
        <v>1614000</v>
      </c>
      <c r="K178" s="372"/>
      <c r="L178" s="251"/>
      <c r="M178" s="255" t="s">
        <v>79</v>
      </c>
      <c r="N178" s="251"/>
      <c r="O178" s="256" t="s">
        <v>88</v>
      </c>
    </row>
    <row r="179" spans="1:15" ht="21">
      <c r="A179" s="192" t="s">
        <v>217</v>
      </c>
      <c r="B179" s="257" t="s">
        <v>281</v>
      </c>
      <c r="C179" s="215" t="s">
        <v>129</v>
      </c>
      <c r="D179" s="213"/>
      <c r="E179" s="130"/>
      <c r="F179" s="129"/>
      <c r="G179" s="130"/>
      <c r="H179" s="129"/>
      <c r="I179" s="131"/>
      <c r="J179" s="269"/>
      <c r="K179" s="131"/>
      <c r="L179" s="132"/>
      <c r="M179" s="177"/>
      <c r="N179" s="132"/>
      <c r="O179" s="234" t="s">
        <v>105</v>
      </c>
    </row>
    <row r="180" spans="1:15" ht="21">
      <c r="A180" s="192" t="s">
        <v>130</v>
      </c>
      <c r="B180" s="257"/>
      <c r="C180" s="215" t="s">
        <v>122</v>
      </c>
      <c r="D180" s="213"/>
      <c r="E180" s="130"/>
      <c r="F180" s="129"/>
      <c r="G180" s="130"/>
      <c r="H180" s="129"/>
      <c r="I180" s="131"/>
      <c r="J180" s="269"/>
      <c r="K180" s="131"/>
      <c r="L180" s="132"/>
      <c r="M180" s="177"/>
      <c r="N180" s="132"/>
      <c r="O180" s="236"/>
    </row>
    <row r="181" spans="1:15" ht="21">
      <c r="A181" s="238"/>
      <c r="B181" s="315"/>
      <c r="C181" s="316" t="s">
        <v>123</v>
      </c>
      <c r="D181" s="263"/>
      <c r="E181" s="264"/>
      <c r="F181" s="244"/>
      <c r="G181" s="264"/>
      <c r="H181" s="244"/>
      <c r="I181" s="265"/>
      <c r="J181" s="376"/>
      <c r="K181" s="265"/>
      <c r="L181" s="243"/>
      <c r="M181" s="245"/>
      <c r="N181" s="243"/>
      <c r="O181" s="267"/>
    </row>
    <row r="182" spans="1:15" ht="21">
      <c r="A182" s="247" t="s">
        <v>275</v>
      </c>
      <c r="B182" s="248" t="s">
        <v>218</v>
      </c>
      <c r="C182" s="375" t="s">
        <v>119</v>
      </c>
      <c r="D182" s="303"/>
      <c r="E182" s="304">
        <v>742800</v>
      </c>
      <c r="F182" s="253"/>
      <c r="G182" s="304"/>
      <c r="H182" s="253"/>
      <c r="I182" s="372"/>
      <c r="J182" s="368">
        <f>+E182</f>
        <v>742800</v>
      </c>
      <c r="K182" s="372"/>
      <c r="L182" s="251"/>
      <c r="M182" s="255" t="s">
        <v>79</v>
      </c>
      <c r="N182" s="251"/>
      <c r="O182" s="256" t="s">
        <v>88</v>
      </c>
    </row>
    <row r="183" spans="1:15" ht="21">
      <c r="A183" s="192" t="s">
        <v>217</v>
      </c>
      <c r="B183" s="257"/>
      <c r="C183" s="215" t="s">
        <v>129</v>
      </c>
      <c r="D183" s="213"/>
      <c r="E183" s="130"/>
      <c r="F183" s="129"/>
      <c r="G183" s="130"/>
      <c r="H183" s="129"/>
      <c r="I183" s="131"/>
      <c r="J183" s="269"/>
      <c r="K183" s="131"/>
      <c r="L183" s="132"/>
      <c r="M183" s="177"/>
      <c r="N183" s="132"/>
      <c r="O183" s="234" t="s">
        <v>105</v>
      </c>
    </row>
    <row r="184" spans="1:15" ht="21">
      <c r="A184" s="192" t="s">
        <v>130</v>
      </c>
      <c r="B184" s="257"/>
      <c r="C184" s="215" t="s">
        <v>122</v>
      </c>
      <c r="D184" s="213"/>
      <c r="E184" s="130"/>
      <c r="F184" s="129"/>
      <c r="G184" s="130"/>
      <c r="H184" s="129"/>
      <c r="I184" s="131"/>
      <c r="J184" s="269"/>
      <c r="K184" s="131"/>
      <c r="L184" s="132"/>
      <c r="M184" s="177"/>
      <c r="N184" s="132"/>
      <c r="O184" s="236"/>
    </row>
    <row r="185" spans="1:15" ht="21">
      <c r="A185" s="381"/>
      <c r="B185" s="315"/>
      <c r="C185" s="390" t="s">
        <v>123</v>
      </c>
      <c r="D185" s="263"/>
      <c r="E185" s="244"/>
      <c r="F185" s="244"/>
      <c r="G185" s="244"/>
      <c r="H185" s="244"/>
      <c r="I185" s="384"/>
      <c r="J185" s="376"/>
      <c r="K185" s="384"/>
      <c r="L185" s="243"/>
      <c r="M185" s="345"/>
      <c r="N185" s="243"/>
      <c r="O185" s="267"/>
    </row>
    <row r="186" spans="1:34" s="81" customFormat="1" ht="30.75" customHeight="1">
      <c r="A186" s="477" t="s">
        <v>132</v>
      </c>
      <c r="B186" s="478"/>
      <c r="C186" s="479"/>
      <c r="D186" s="385">
        <f>SUM(E186:H186)</f>
        <v>17233100</v>
      </c>
      <c r="E186" s="386">
        <v>17233100</v>
      </c>
      <c r="F186" s="387"/>
      <c r="G186" s="387"/>
      <c r="H186" s="387"/>
      <c r="I186" s="385">
        <f>SUM(J186:L186)</f>
        <v>17233100</v>
      </c>
      <c r="J186" s="385">
        <f>+E186</f>
        <v>17233100</v>
      </c>
      <c r="K186" s="387"/>
      <c r="L186" s="387"/>
      <c r="M186" s="388"/>
      <c r="N186" s="387"/>
      <c r="O186" s="389"/>
      <c r="P186" s="182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</row>
    <row r="187" spans="1:15" ht="26.25">
      <c r="A187" s="457" t="s">
        <v>133</v>
      </c>
      <c r="B187" s="458"/>
      <c r="C187" s="459"/>
      <c r="D187" s="115">
        <f>SUM(E187:H187)</f>
        <v>5210380600</v>
      </c>
      <c r="E187" s="115">
        <f>SUM(E189:E196)</f>
        <v>5210380600</v>
      </c>
      <c r="F187" s="115">
        <f>SUM(F189:F196)</f>
        <v>0</v>
      </c>
      <c r="G187" s="115">
        <f>SUM(G189:G196)</f>
        <v>0</v>
      </c>
      <c r="H187" s="115">
        <f>SUM(H189:H196)</f>
        <v>0</v>
      </c>
      <c r="I187" s="115">
        <f>SUM(J187:L187)</f>
        <v>5210380600</v>
      </c>
      <c r="J187" s="115">
        <f>SUM(J189:J196)</f>
        <v>5210380600</v>
      </c>
      <c r="K187" s="115">
        <f>SUM(K189:K196)</f>
        <v>0</v>
      </c>
      <c r="L187" s="115">
        <f>SUM(L189:L196)</f>
        <v>0</v>
      </c>
      <c r="M187" s="167" t="s">
        <v>18</v>
      </c>
      <c r="N187" s="135"/>
      <c r="O187" s="187" t="s">
        <v>305</v>
      </c>
    </row>
    <row r="188" spans="1:15" ht="21">
      <c r="A188" s="471" t="s">
        <v>323</v>
      </c>
      <c r="B188" s="472"/>
      <c r="C188" s="472"/>
      <c r="D188" s="472"/>
      <c r="E188" s="472"/>
      <c r="F188" s="472"/>
      <c r="G188" s="472"/>
      <c r="H188" s="472"/>
      <c r="I188" s="472"/>
      <c r="J188" s="116"/>
      <c r="K188" s="116"/>
      <c r="L188" s="116"/>
      <c r="M188" s="237"/>
      <c r="N188" s="116"/>
      <c r="O188" s="189"/>
    </row>
    <row r="189" spans="1:15" ht="84">
      <c r="A189" s="391" t="s">
        <v>289</v>
      </c>
      <c r="B189" s="392" t="s">
        <v>303</v>
      </c>
      <c r="C189" s="391" t="s">
        <v>324</v>
      </c>
      <c r="D189" s="393">
        <f aca="true" t="shared" si="7" ref="D189:D200">SUM(E189:H189)</f>
        <v>2517669000</v>
      </c>
      <c r="E189" s="341">
        <v>2517669000</v>
      </c>
      <c r="F189" s="339"/>
      <c r="G189" s="339"/>
      <c r="H189" s="339"/>
      <c r="I189" s="393">
        <f aca="true" t="shared" si="8" ref="I189:I196">SUM(J189:M189)</f>
        <v>2517669000</v>
      </c>
      <c r="J189" s="341">
        <v>2517669000</v>
      </c>
      <c r="K189" s="339"/>
      <c r="L189" s="339"/>
      <c r="M189" s="394"/>
      <c r="N189" s="339"/>
      <c r="O189" s="344"/>
    </row>
    <row r="190" spans="1:15" ht="95.25" customHeight="1">
      <c r="A190" s="391" t="s">
        <v>325</v>
      </c>
      <c r="B190" s="395" t="s">
        <v>296</v>
      </c>
      <c r="C190" s="391" t="s">
        <v>326</v>
      </c>
      <c r="D190" s="393">
        <f t="shared" si="7"/>
        <v>991683000</v>
      </c>
      <c r="E190" s="341">
        <v>991683000</v>
      </c>
      <c r="F190" s="339"/>
      <c r="G190" s="339"/>
      <c r="H190" s="339"/>
      <c r="I190" s="393">
        <f t="shared" si="8"/>
        <v>991683000</v>
      </c>
      <c r="J190" s="341">
        <v>991683000</v>
      </c>
      <c r="K190" s="339"/>
      <c r="L190" s="339"/>
      <c r="M190" s="394"/>
      <c r="N190" s="339"/>
      <c r="O190" s="344"/>
    </row>
    <row r="191" spans="1:15" ht="117.75" customHeight="1">
      <c r="A191" s="391" t="s">
        <v>290</v>
      </c>
      <c r="B191" s="395" t="s">
        <v>297</v>
      </c>
      <c r="C191" s="391" t="s">
        <v>324</v>
      </c>
      <c r="D191" s="393">
        <f t="shared" si="7"/>
        <v>36486450</v>
      </c>
      <c r="E191" s="341">
        <v>36486450</v>
      </c>
      <c r="F191" s="339"/>
      <c r="G191" s="339"/>
      <c r="H191" s="339"/>
      <c r="I191" s="393">
        <f t="shared" si="8"/>
        <v>36486450</v>
      </c>
      <c r="J191" s="341">
        <v>36486450</v>
      </c>
      <c r="K191" s="339"/>
      <c r="L191" s="339"/>
      <c r="M191" s="394"/>
      <c r="N191" s="339"/>
      <c r="O191" s="344"/>
    </row>
    <row r="192" spans="1:15" ht="114.75" customHeight="1">
      <c r="A192" s="391" t="s">
        <v>291</v>
      </c>
      <c r="B192" s="395" t="s">
        <v>298</v>
      </c>
      <c r="C192" s="391" t="s">
        <v>327</v>
      </c>
      <c r="D192" s="393">
        <f t="shared" si="7"/>
        <v>58212000</v>
      </c>
      <c r="E192" s="341">
        <v>58212000</v>
      </c>
      <c r="F192" s="339"/>
      <c r="G192" s="339"/>
      <c r="H192" s="339"/>
      <c r="I192" s="393">
        <f t="shared" si="8"/>
        <v>58212000</v>
      </c>
      <c r="J192" s="341">
        <v>58212000</v>
      </c>
      <c r="K192" s="339"/>
      <c r="L192" s="339"/>
      <c r="M192" s="394"/>
      <c r="N192" s="339"/>
      <c r="O192" s="344"/>
    </row>
    <row r="193" spans="1:15" ht="117" customHeight="1">
      <c r="A193" s="290" t="s">
        <v>292</v>
      </c>
      <c r="B193" s="396" t="s">
        <v>299</v>
      </c>
      <c r="C193" s="290" t="s">
        <v>327</v>
      </c>
      <c r="D193" s="174">
        <f t="shared" si="7"/>
        <v>63201600</v>
      </c>
      <c r="E193" s="118">
        <v>63201600</v>
      </c>
      <c r="F193" s="116"/>
      <c r="G193" s="116"/>
      <c r="H193" s="116"/>
      <c r="I193" s="174">
        <f t="shared" si="8"/>
        <v>63201600</v>
      </c>
      <c r="J193" s="118">
        <v>63201600</v>
      </c>
      <c r="K193" s="116"/>
      <c r="L193" s="116"/>
      <c r="M193" s="237"/>
      <c r="N193" s="116"/>
      <c r="O193" s="189"/>
    </row>
    <row r="194" spans="1:15" ht="114" customHeight="1">
      <c r="A194" s="391" t="s">
        <v>293</v>
      </c>
      <c r="B194" s="395" t="s">
        <v>300</v>
      </c>
      <c r="C194" s="391" t="s">
        <v>327</v>
      </c>
      <c r="D194" s="393">
        <f t="shared" si="7"/>
        <v>1490746950</v>
      </c>
      <c r="E194" s="341">
        <v>1490746950</v>
      </c>
      <c r="F194" s="339"/>
      <c r="G194" s="339"/>
      <c r="H194" s="339"/>
      <c r="I194" s="393">
        <f t="shared" si="8"/>
        <v>1490746950</v>
      </c>
      <c r="J194" s="341">
        <v>1490746950</v>
      </c>
      <c r="K194" s="339"/>
      <c r="L194" s="339"/>
      <c r="M194" s="394"/>
      <c r="N194" s="339"/>
      <c r="O194" s="344"/>
    </row>
    <row r="195" spans="1:15" ht="110.25" customHeight="1">
      <c r="A195" s="290" t="s">
        <v>294</v>
      </c>
      <c r="B195" s="396" t="s">
        <v>301</v>
      </c>
      <c r="C195" s="290" t="s">
        <v>328</v>
      </c>
      <c r="D195" s="174">
        <f t="shared" si="7"/>
        <v>18597800</v>
      </c>
      <c r="E195" s="118">
        <v>18597800</v>
      </c>
      <c r="F195" s="116"/>
      <c r="G195" s="116"/>
      <c r="H195" s="116"/>
      <c r="I195" s="174">
        <f t="shared" si="8"/>
        <v>18597800</v>
      </c>
      <c r="J195" s="118">
        <v>18597800</v>
      </c>
      <c r="K195" s="116"/>
      <c r="L195" s="116"/>
      <c r="M195" s="237"/>
      <c r="N195" s="116"/>
      <c r="O195" s="189"/>
    </row>
    <row r="196" spans="1:15" ht="123" customHeight="1">
      <c r="A196" s="391" t="s">
        <v>295</v>
      </c>
      <c r="B196" s="395" t="s">
        <v>302</v>
      </c>
      <c r="C196" s="391" t="s">
        <v>329</v>
      </c>
      <c r="D196" s="393">
        <f t="shared" si="7"/>
        <v>33783800</v>
      </c>
      <c r="E196" s="341">
        <v>33783800</v>
      </c>
      <c r="F196" s="339"/>
      <c r="G196" s="339"/>
      <c r="H196" s="339"/>
      <c r="I196" s="393">
        <f t="shared" si="8"/>
        <v>33783800</v>
      </c>
      <c r="J196" s="341">
        <v>33783800</v>
      </c>
      <c r="K196" s="339"/>
      <c r="L196" s="339"/>
      <c r="M196" s="394"/>
      <c r="N196" s="339"/>
      <c r="O196" s="344"/>
    </row>
    <row r="197" spans="1:34" s="106" customFormat="1" ht="39.75" customHeight="1">
      <c r="A197" s="468" t="s">
        <v>134</v>
      </c>
      <c r="B197" s="469"/>
      <c r="C197" s="470"/>
      <c r="D197" s="168">
        <f t="shared" si="7"/>
        <v>638253000</v>
      </c>
      <c r="E197" s="427">
        <f>SUM(E198)</f>
        <v>638253000</v>
      </c>
      <c r="F197" s="169"/>
      <c r="G197" s="169"/>
      <c r="H197" s="169"/>
      <c r="I197" s="168">
        <f>SUM(I198)</f>
        <v>638253000</v>
      </c>
      <c r="J197" s="168">
        <f>SUM(J198)</f>
        <v>0</v>
      </c>
      <c r="K197" s="168">
        <f>SUM(K198)</f>
        <v>638253000</v>
      </c>
      <c r="L197" s="168">
        <f>SUM(L198)</f>
        <v>0</v>
      </c>
      <c r="M197" s="170"/>
      <c r="N197" s="169"/>
      <c r="O197" s="198"/>
      <c r="P197" s="183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</row>
    <row r="198" spans="1:34" s="110" customFormat="1" ht="177.75" customHeight="1">
      <c r="A198" s="397" t="s">
        <v>331</v>
      </c>
      <c r="B198" s="217" t="s">
        <v>330</v>
      </c>
      <c r="C198" s="136" t="s">
        <v>329</v>
      </c>
      <c r="D198" s="55">
        <f t="shared" si="7"/>
        <v>638253000</v>
      </c>
      <c r="E198" s="55">
        <v>638253000</v>
      </c>
      <c r="F198" s="150"/>
      <c r="G198" s="150"/>
      <c r="H198" s="150"/>
      <c r="I198" s="55">
        <v>638253000</v>
      </c>
      <c r="J198" s="150"/>
      <c r="K198" s="55">
        <v>638253000</v>
      </c>
      <c r="L198" s="107"/>
      <c r="M198" s="108" t="s">
        <v>76</v>
      </c>
      <c r="N198" s="109"/>
      <c r="O198" s="107" t="s">
        <v>288</v>
      </c>
      <c r="P198" s="184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</row>
    <row r="199" spans="1:34" s="149" customFormat="1" ht="46.5" customHeight="1">
      <c r="A199" s="454" t="s">
        <v>311</v>
      </c>
      <c r="B199" s="455"/>
      <c r="C199" s="456"/>
      <c r="D199" s="398">
        <f t="shared" si="7"/>
        <v>667393700</v>
      </c>
      <c r="E199" s="398">
        <f>+E200+E207</f>
        <v>619886400</v>
      </c>
      <c r="F199" s="398">
        <f aca="true" t="shared" si="9" ref="F199:L199">+F200+F207</f>
        <v>32507300</v>
      </c>
      <c r="G199" s="398">
        <f t="shared" si="9"/>
        <v>10000000</v>
      </c>
      <c r="H199" s="398">
        <f t="shared" si="9"/>
        <v>5000000</v>
      </c>
      <c r="I199" s="398">
        <f>SUM(J199:L199)</f>
        <v>667393700</v>
      </c>
      <c r="J199" s="398">
        <f t="shared" si="9"/>
        <v>6900000</v>
      </c>
      <c r="K199" s="398">
        <f t="shared" si="9"/>
        <v>660493700</v>
      </c>
      <c r="L199" s="398">
        <f t="shared" si="9"/>
        <v>0</v>
      </c>
      <c r="M199" s="399"/>
      <c r="N199" s="428"/>
      <c r="O199" s="400" t="s">
        <v>312</v>
      </c>
      <c r="P199" s="160"/>
      <c r="Q199" s="161"/>
      <c r="R199" s="162"/>
      <c r="S199" s="163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</row>
    <row r="200" spans="1:34" s="139" customFormat="1" ht="39" customHeight="1">
      <c r="A200" s="448" t="s">
        <v>307</v>
      </c>
      <c r="B200" s="449"/>
      <c r="C200" s="450"/>
      <c r="D200" s="404">
        <f t="shared" si="7"/>
        <v>220773700</v>
      </c>
      <c r="E200" s="404">
        <f>SUM(E201:E206)</f>
        <v>188266400</v>
      </c>
      <c r="F200" s="404">
        <f>SUM(F201:F206)</f>
        <v>32507300</v>
      </c>
      <c r="G200" s="404">
        <f>SUM(G201:G206)</f>
        <v>0</v>
      </c>
      <c r="H200" s="404">
        <f>SUM(H201:H206)</f>
        <v>0</v>
      </c>
      <c r="I200" s="404">
        <f>SUM(J200:L200)</f>
        <v>220773700</v>
      </c>
      <c r="J200" s="404">
        <f>SUM(J201:J206)</f>
        <v>1700000</v>
      </c>
      <c r="K200" s="404">
        <f>SUM(K201:K206)</f>
        <v>219073700</v>
      </c>
      <c r="L200" s="404">
        <f>SUM(L201:L206)</f>
        <v>0</v>
      </c>
      <c r="M200" s="401"/>
      <c r="N200" s="402"/>
      <c r="O200" s="403"/>
      <c r="P200" s="185"/>
      <c r="Q200" s="155"/>
      <c r="R200" s="164"/>
      <c r="S200" s="165"/>
      <c r="T200" s="165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</row>
    <row r="201" spans="1:34" s="139" customFormat="1" ht="126">
      <c r="A201" s="140" t="s">
        <v>315</v>
      </c>
      <c r="B201" s="141" t="s">
        <v>332</v>
      </c>
      <c r="C201" s="142" t="s">
        <v>333</v>
      </c>
      <c r="D201" s="405">
        <f aca="true" t="shared" si="10" ref="D201:D206">E201+F201+G201+H201</f>
        <v>38968000</v>
      </c>
      <c r="E201" s="405">
        <v>38968000</v>
      </c>
      <c r="F201" s="405">
        <v>0</v>
      </c>
      <c r="G201" s="405">
        <v>0</v>
      </c>
      <c r="H201" s="405">
        <v>0</v>
      </c>
      <c r="I201" s="405">
        <f aca="true" t="shared" si="11" ref="I201:I206">D201</f>
        <v>38968000</v>
      </c>
      <c r="J201" s="405">
        <v>1500000</v>
      </c>
      <c r="K201" s="405">
        <f aca="true" t="shared" si="12" ref="K201:K206">I201-J201</f>
        <v>37468000</v>
      </c>
      <c r="L201" s="406">
        <v>0</v>
      </c>
      <c r="M201" s="144" t="s">
        <v>79</v>
      </c>
      <c r="N201" s="145"/>
      <c r="O201" s="200"/>
      <c r="P201" s="185"/>
      <c r="Q201" s="155"/>
      <c r="R201" s="164"/>
      <c r="S201" s="165"/>
      <c r="T201" s="165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</row>
    <row r="202" spans="1:34" s="139" customFormat="1" ht="63">
      <c r="A202" s="140" t="s">
        <v>316</v>
      </c>
      <c r="B202" s="141" t="s">
        <v>334</v>
      </c>
      <c r="C202" s="141" t="s">
        <v>335</v>
      </c>
      <c r="D202" s="405">
        <f t="shared" si="10"/>
        <v>142344000</v>
      </c>
      <c r="E202" s="405">
        <v>142344000</v>
      </c>
      <c r="F202" s="405">
        <v>0</v>
      </c>
      <c r="G202" s="405">
        <v>0</v>
      </c>
      <c r="H202" s="405">
        <v>0</v>
      </c>
      <c r="I202" s="405">
        <f t="shared" si="11"/>
        <v>142344000</v>
      </c>
      <c r="J202" s="405">
        <v>0</v>
      </c>
      <c r="K202" s="405">
        <f t="shared" si="12"/>
        <v>142344000</v>
      </c>
      <c r="L202" s="406">
        <v>0</v>
      </c>
      <c r="M202" s="144" t="s">
        <v>18</v>
      </c>
      <c r="N202" s="145"/>
      <c r="O202" s="200"/>
      <c r="P202" s="185"/>
      <c r="Q202" s="155"/>
      <c r="R202" s="164"/>
      <c r="S202" s="165"/>
      <c r="T202" s="165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</row>
    <row r="203" spans="1:34" s="139" customFormat="1" ht="105">
      <c r="A203" s="140" t="s">
        <v>317</v>
      </c>
      <c r="B203" s="141" t="s">
        <v>334</v>
      </c>
      <c r="C203" s="141" t="s">
        <v>336</v>
      </c>
      <c r="D203" s="405">
        <f t="shared" si="10"/>
        <v>2742400</v>
      </c>
      <c r="E203" s="405">
        <v>2742400</v>
      </c>
      <c r="F203" s="405">
        <v>0</v>
      </c>
      <c r="G203" s="405">
        <v>0</v>
      </c>
      <c r="H203" s="405">
        <v>0</v>
      </c>
      <c r="I203" s="405">
        <f t="shared" si="11"/>
        <v>2742400</v>
      </c>
      <c r="J203" s="405">
        <v>200000</v>
      </c>
      <c r="K203" s="405">
        <f t="shared" si="12"/>
        <v>2542400</v>
      </c>
      <c r="L203" s="406">
        <v>0</v>
      </c>
      <c r="M203" s="144" t="s">
        <v>94</v>
      </c>
      <c r="N203" s="145"/>
      <c r="O203" s="200"/>
      <c r="P203" s="185"/>
      <c r="Q203" s="155"/>
      <c r="R203" s="164"/>
      <c r="S203" s="165"/>
      <c r="T203" s="165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</row>
    <row r="204" spans="1:34" s="139" customFormat="1" ht="84">
      <c r="A204" s="140" t="s">
        <v>318</v>
      </c>
      <c r="B204" s="146" t="s">
        <v>337</v>
      </c>
      <c r="C204" s="141" t="s">
        <v>338</v>
      </c>
      <c r="D204" s="405">
        <f t="shared" si="10"/>
        <v>9000000</v>
      </c>
      <c r="E204" s="405">
        <v>0</v>
      </c>
      <c r="F204" s="405">
        <v>9000000</v>
      </c>
      <c r="G204" s="405">
        <v>0</v>
      </c>
      <c r="H204" s="405">
        <v>0</v>
      </c>
      <c r="I204" s="405">
        <f t="shared" si="11"/>
        <v>9000000</v>
      </c>
      <c r="J204" s="406">
        <v>0</v>
      </c>
      <c r="K204" s="405">
        <f t="shared" si="12"/>
        <v>9000000</v>
      </c>
      <c r="L204" s="406">
        <v>0</v>
      </c>
      <c r="M204" s="147" t="s">
        <v>94</v>
      </c>
      <c r="N204" s="143"/>
      <c r="O204" s="200"/>
      <c r="P204" s="185"/>
      <c r="Q204" s="155"/>
      <c r="R204" s="164"/>
      <c r="S204" s="165"/>
      <c r="T204" s="165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</row>
    <row r="205" spans="1:34" s="139" customFormat="1" ht="135" customHeight="1">
      <c r="A205" s="140" t="s">
        <v>319</v>
      </c>
      <c r="B205" s="141" t="s">
        <v>340</v>
      </c>
      <c r="C205" s="141" t="s">
        <v>339</v>
      </c>
      <c r="D205" s="405">
        <f t="shared" si="10"/>
        <v>23507300</v>
      </c>
      <c r="E205" s="405">
        <v>0</v>
      </c>
      <c r="F205" s="405">
        <v>23507300</v>
      </c>
      <c r="G205" s="405">
        <v>0</v>
      </c>
      <c r="H205" s="405">
        <v>0</v>
      </c>
      <c r="I205" s="405">
        <f t="shared" si="11"/>
        <v>23507300</v>
      </c>
      <c r="J205" s="405">
        <v>0</v>
      </c>
      <c r="K205" s="405">
        <f t="shared" si="12"/>
        <v>23507300</v>
      </c>
      <c r="L205" s="406">
        <v>0</v>
      </c>
      <c r="M205" s="147" t="s">
        <v>94</v>
      </c>
      <c r="N205" s="145"/>
      <c r="O205" s="200"/>
      <c r="P205" s="185"/>
      <c r="Q205" s="155"/>
      <c r="R205" s="164"/>
      <c r="S205" s="165"/>
      <c r="T205" s="165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</row>
    <row r="206" spans="1:34" s="139" customFormat="1" ht="114" customHeight="1">
      <c r="A206" s="140" t="s">
        <v>320</v>
      </c>
      <c r="B206" s="146" t="s">
        <v>341</v>
      </c>
      <c r="C206" s="141" t="s">
        <v>308</v>
      </c>
      <c r="D206" s="405">
        <f t="shared" si="10"/>
        <v>4212000</v>
      </c>
      <c r="E206" s="405">
        <v>4212000</v>
      </c>
      <c r="F206" s="405">
        <v>0</v>
      </c>
      <c r="G206" s="405">
        <v>0</v>
      </c>
      <c r="H206" s="405">
        <v>0</v>
      </c>
      <c r="I206" s="405">
        <f t="shared" si="11"/>
        <v>4212000</v>
      </c>
      <c r="J206" s="406">
        <v>0</v>
      </c>
      <c r="K206" s="405">
        <f t="shared" si="12"/>
        <v>4212000</v>
      </c>
      <c r="L206" s="406">
        <v>0</v>
      </c>
      <c r="M206" s="147" t="s">
        <v>309</v>
      </c>
      <c r="N206" s="143"/>
      <c r="O206" s="200"/>
      <c r="P206" s="185"/>
      <c r="Q206" s="155"/>
      <c r="R206" s="164"/>
      <c r="S206" s="165"/>
      <c r="T206" s="165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</row>
    <row r="207" spans="1:34" s="139" customFormat="1" ht="27" customHeight="1">
      <c r="A207" s="451" t="s">
        <v>310</v>
      </c>
      <c r="B207" s="452"/>
      <c r="C207" s="453"/>
      <c r="D207" s="407">
        <f>SUM(E207:H207)</f>
        <v>446620000</v>
      </c>
      <c r="E207" s="407">
        <f aca="true" t="shared" si="13" ref="E207:L207">SUM(E208:E211)</f>
        <v>431620000</v>
      </c>
      <c r="F207" s="407">
        <f t="shared" si="13"/>
        <v>0</v>
      </c>
      <c r="G207" s="407">
        <f t="shared" si="13"/>
        <v>10000000</v>
      </c>
      <c r="H207" s="407">
        <f t="shared" si="13"/>
        <v>5000000</v>
      </c>
      <c r="I207" s="407">
        <f>SUM(J207:L207)</f>
        <v>446620000</v>
      </c>
      <c r="J207" s="407">
        <f t="shared" si="13"/>
        <v>5200000</v>
      </c>
      <c r="K207" s="407">
        <f t="shared" si="13"/>
        <v>441420000</v>
      </c>
      <c r="L207" s="407">
        <f t="shared" si="13"/>
        <v>0</v>
      </c>
      <c r="M207" s="138"/>
      <c r="N207" s="137"/>
      <c r="O207" s="199"/>
      <c r="P207" s="185"/>
      <c r="Q207" s="155"/>
      <c r="R207" s="164"/>
      <c r="S207" s="165"/>
      <c r="T207" s="165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</row>
    <row r="208" spans="1:34" s="139" customFormat="1" ht="84">
      <c r="A208" s="140" t="s">
        <v>321</v>
      </c>
      <c r="B208" s="141" t="s">
        <v>340</v>
      </c>
      <c r="C208" s="141" t="s">
        <v>342</v>
      </c>
      <c r="D208" s="405">
        <f>E208+F208+G208+H208</f>
        <v>10000000</v>
      </c>
      <c r="E208" s="405">
        <v>0</v>
      </c>
      <c r="F208" s="405">
        <v>0</v>
      </c>
      <c r="G208" s="405">
        <v>10000000</v>
      </c>
      <c r="H208" s="405">
        <v>0</v>
      </c>
      <c r="I208" s="405">
        <f>D208</f>
        <v>10000000</v>
      </c>
      <c r="J208" s="405">
        <v>0</v>
      </c>
      <c r="K208" s="405">
        <f>I208</f>
        <v>10000000</v>
      </c>
      <c r="L208" s="406">
        <v>0</v>
      </c>
      <c r="M208" s="144" t="s">
        <v>94</v>
      </c>
      <c r="N208" s="145"/>
      <c r="O208" s="200"/>
      <c r="P208" s="185"/>
      <c r="Q208" s="155"/>
      <c r="R208" s="164"/>
      <c r="S208" s="165"/>
      <c r="T208" s="165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</row>
    <row r="209" spans="1:34" s="139" customFormat="1" ht="105">
      <c r="A209" s="140" t="s">
        <v>322</v>
      </c>
      <c r="B209" s="141" t="s">
        <v>343</v>
      </c>
      <c r="C209" s="141" t="s">
        <v>344</v>
      </c>
      <c r="D209" s="405">
        <f>E209+F209+G209+H209</f>
        <v>5000000</v>
      </c>
      <c r="E209" s="405">
        <v>0</v>
      </c>
      <c r="F209" s="405">
        <v>0</v>
      </c>
      <c r="G209" s="405">
        <v>0</v>
      </c>
      <c r="H209" s="405">
        <v>5000000</v>
      </c>
      <c r="I209" s="405">
        <f>D209</f>
        <v>5000000</v>
      </c>
      <c r="J209" s="406">
        <f>I209</f>
        <v>5000000</v>
      </c>
      <c r="K209" s="406">
        <v>0</v>
      </c>
      <c r="L209" s="406">
        <v>0</v>
      </c>
      <c r="M209" s="147" t="s">
        <v>94</v>
      </c>
      <c r="N209" s="143"/>
      <c r="O209" s="200"/>
      <c r="P209" s="185"/>
      <c r="Q209" s="155"/>
      <c r="R209" s="164"/>
      <c r="S209" s="165"/>
      <c r="T209" s="165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</row>
    <row r="210" spans="1:34" s="139" customFormat="1" ht="84">
      <c r="A210" s="140" t="s">
        <v>345</v>
      </c>
      <c r="B210" s="141" t="s">
        <v>340</v>
      </c>
      <c r="C210" s="141" t="s">
        <v>346</v>
      </c>
      <c r="D210" s="405">
        <f>E210+F210+G210+H210</f>
        <v>2080000</v>
      </c>
      <c r="E210" s="405">
        <v>2080000</v>
      </c>
      <c r="F210" s="405">
        <v>0</v>
      </c>
      <c r="G210" s="405">
        <v>0</v>
      </c>
      <c r="H210" s="405">
        <v>0</v>
      </c>
      <c r="I210" s="405">
        <f>D210</f>
        <v>2080000</v>
      </c>
      <c r="J210" s="405">
        <v>200000</v>
      </c>
      <c r="K210" s="405">
        <f>I210-J210</f>
        <v>1880000</v>
      </c>
      <c r="L210" s="406">
        <v>0</v>
      </c>
      <c r="M210" s="147" t="s">
        <v>18</v>
      </c>
      <c r="N210" s="145"/>
      <c r="O210" s="200"/>
      <c r="P210" s="185"/>
      <c r="Q210" s="155"/>
      <c r="R210" s="164"/>
      <c r="S210" s="165"/>
      <c r="T210" s="165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</row>
    <row r="211" spans="1:34" s="139" customFormat="1" ht="105">
      <c r="A211" s="148" t="s">
        <v>347</v>
      </c>
      <c r="B211" s="141" t="s">
        <v>340</v>
      </c>
      <c r="C211" s="141" t="s">
        <v>348</v>
      </c>
      <c r="D211" s="405">
        <f>E211+F211+G211+H211</f>
        <v>429540000</v>
      </c>
      <c r="E211" s="405">
        <v>429540000</v>
      </c>
      <c r="F211" s="405">
        <v>0</v>
      </c>
      <c r="G211" s="405">
        <v>0</v>
      </c>
      <c r="H211" s="405">
        <v>0</v>
      </c>
      <c r="I211" s="405">
        <f>D211</f>
        <v>429540000</v>
      </c>
      <c r="J211" s="405">
        <v>0</v>
      </c>
      <c r="K211" s="405">
        <f>I211</f>
        <v>429540000</v>
      </c>
      <c r="L211" s="406">
        <v>0</v>
      </c>
      <c r="M211" s="147" t="s">
        <v>18</v>
      </c>
      <c r="N211" s="145"/>
      <c r="O211" s="200"/>
      <c r="P211" s="185"/>
      <c r="Q211" s="155"/>
      <c r="R211" s="164"/>
      <c r="S211" s="165"/>
      <c r="T211" s="165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</row>
  </sheetData>
  <sheetProtection/>
  <mergeCells count="30">
    <mergeCell ref="A130:C130"/>
    <mergeCell ref="A136:C136"/>
    <mergeCell ref="A1:N1"/>
    <mergeCell ref="A3:A4"/>
    <mergeCell ref="B3:B4"/>
    <mergeCell ref="C3:C4"/>
    <mergeCell ref="D3:H3"/>
    <mergeCell ref="I3:L3"/>
    <mergeCell ref="M3:M4"/>
    <mergeCell ref="N3:N4"/>
    <mergeCell ref="A197:C197"/>
    <mergeCell ref="A188:I188"/>
    <mergeCell ref="A7:C7"/>
    <mergeCell ref="A129:C129"/>
    <mergeCell ref="A186:C186"/>
    <mergeCell ref="A152:B152"/>
    <mergeCell ref="A137:C137"/>
    <mergeCell ref="A110:C110"/>
    <mergeCell ref="A111:C111"/>
    <mergeCell ref="A128:C128"/>
    <mergeCell ref="A200:C200"/>
    <mergeCell ref="A207:C207"/>
    <mergeCell ref="A199:C199"/>
    <mergeCell ref="A187:C187"/>
    <mergeCell ref="O3:O4"/>
    <mergeCell ref="A5:C5"/>
    <mergeCell ref="A8:C8"/>
    <mergeCell ref="A9:C9"/>
    <mergeCell ref="A71:C71"/>
    <mergeCell ref="A57:C57"/>
  </mergeCells>
  <printOptions/>
  <pageMargins left="0.31496062992125984" right="0" top="0.9448818897637796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plan</cp:lastModifiedBy>
  <cp:lastPrinted>2014-10-29T02:56:01Z</cp:lastPrinted>
  <dcterms:created xsi:type="dcterms:W3CDTF">2014-10-22T08:16:05Z</dcterms:created>
  <dcterms:modified xsi:type="dcterms:W3CDTF">2014-11-04T05:02:00Z</dcterms:modified>
  <cp:category/>
  <cp:version/>
  <cp:contentType/>
  <cp:contentStatus/>
</cp:coreProperties>
</file>