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85" windowWidth="11355" windowHeight="6885" activeTab="1"/>
  </bookViews>
  <sheets>
    <sheet name="3 กล่อง" sheetId="1" r:id="rId1"/>
    <sheet name="3 กล่อง (2)" sheetId="2" r:id="rId2"/>
    <sheet name="กลยุทธ์1 " sheetId="3" r:id="rId3"/>
    <sheet name="กลยุทธ์ 2" sheetId="4" r:id="rId4"/>
    <sheet name="กลยุทธ์ 3" sheetId="5" r:id="rId5"/>
    <sheet name="กลยุทธ์ 4" sheetId="6" r:id="rId6"/>
    <sheet name="กลยุทธ์ 5sum" sheetId="7" r:id="rId7"/>
    <sheet name=" มฐ.1" sheetId="8" r:id="rId8"/>
    <sheet name=" มฐ.1 เก็บ)" sheetId="9" r:id="rId9"/>
    <sheet name=" มฐ.2" sheetId="10" r:id="rId10"/>
    <sheet name=" มฐ.3" sheetId="11" r:id="rId11"/>
    <sheet name=" มฐ.4" sheetId="12" r:id="rId12"/>
    <sheet name="มฐ. 5" sheetId="13" r:id="rId13"/>
    <sheet name="กลยุทธ์ 5เก็บไว้ดู" sheetId="14" r:id="rId14"/>
    <sheet name="กลยุทธ์ 5 (2)" sheetId="15" r:id="rId15"/>
    <sheet name="แบ มฐ." sheetId="16" r:id="rId16"/>
    <sheet name="แบบ กลยุทธ์ " sheetId="17" r:id="rId17"/>
    <sheet name="กลยุทธ์ใหญ่ (2)" sheetId="18" r:id="rId18"/>
    <sheet name="กลยุทธ์ใหญ่" sheetId="19" r:id="rId19"/>
    <sheet name="มอบแผนให้ใคร" sheetId="20" r:id="rId20"/>
    <sheet name="ประมาณการ" sheetId="21" r:id="rId21"/>
  </sheets>
  <definedNames>
    <definedName name="_xlnm.Print_Titles" localSheetId="9">' มฐ.2'!$2:$4</definedName>
    <definedName name="_xlnm.Print_Titles" localSheetId="10">' มฐ.3'!$2:$4</definedName>
    <definedName name="_xlnm.Print_Titles" localSheetId="11">' มฐ.4'!$1:$3</definedName>
    <definedName name="_xlnm.Print_Titles" localSheetId="14">'กลยุทธ์ 5 (2)'!$62:$65</definedName>
    <definedName name="_xlnm.Print_Titles" localSheetId="6">'กลยุทธ์ 5sum'!$62:$65</definedName>
    <definedName name="_xlnm.Print_Titles" localSheetId="13">'กลยุทธ์ 5เก็บไว้ดู'!$62:$65</definedName>
  </definedNames>
  <calcPr fullCalcOnLoad="1"/>
</workbook>
</file>

<file path=xl/sharedStrings.xml><?xml version="1.0" encoding="utf-8"?>
<sst xmlns="http://schemas.openxmlformats.org/spreadsheetml/2006/main" count="1847" uniqueCount="832">
  <si>
    <t>ระยะเวลา</t>
  </si>
  <si>
    <t>งบประมาณ</t>
  </si>
  <si>
    <t>ผู้รับผิดชอบ</t>
  </si>
  <si>
    <t>ผลการดำเนินงาน</t>
  </si>
  <si>
    <t>ตามหลักสูตรการศึกษาขั้นพื้นฐาน</t>
  </si>
  <si>
    <t>3.ครูและบุคลากรทางการศึกษามีความพอใจในความมั่นคง</t>
  </si>
  <si>
    <t>เป้าหมาย  สพป.เพชรบุรี เขต 1 (ระบุหน่วยนับ)</t>
  </si>
  <si>
    <t>เป้าหมาย  สพป.พบ เขต 1 (ระบุหน่วยนับ)</t>
  </si>
  <si>
    <t>ได้อย่างมีคุณภาพ ไม่น้อยกว่าร้อยละ 85</t>
  </si>
  <si>
    <t>1.ข้าราชการครูที่ได้รับการพัฒนา สามารถจัดการเรียนรู้</t>
  </si>
  <si>
    <t xml:space="preserve"> </t>
  </si>
  <si>
    <t>2.สำนักงานเขตพื้นที่การศึกษาประถมศึกษา</t>
  </si>
  <si>
    <t xml:space="preserve"> มีความเข้มแข็งด้านการบริหารทรัพยากรบุคคล ในระดับดีขึ้นไป</t>
  </si>
  <si>
    <t>ของการประกอบวิชาชีพไม่น้อยกว่าร้อยละ 85</t>
  </si>
  <si>
    <t>4.บุคลากรทางการศึกษาได้รับการพัฒนาให้มีคุณภาพและ</t>
  </si>
  <si>
    <t>สามารถปฏิบัติงานได้ตามมาตรฐานหรือเกณฑ์ ที่กำหนดร้อยละ85</t>
  </si>
  <si>
    <t>และส่งเสริมความสามารถด้านเทคโนโลยีเพื่อเป็นเครื่องมือในการเรียนรู้</t>
  </si>
  <si>
    <t xml:space="preserve">กลยุทธ์ ที่ 1 พัฒนาคุณภาพและมาตรฐานการศึกษาทุกระดับตามหลักสูตร </t>
  </si>
  <si>
    <t xml:space="preserve">กลยุทธ์ ที่ 2 ปลูกฝังคุณธรรม ความสำนึกในความเป็นชาติไทย
</t>
  </si>
  <si>
    <t>ในการพัฒนาเต็มตามศักยภาพ</t>
  </si>
  <si>
    <t>กลยุทธ์ ที่ 3 ขยายโอกาสทางการศึกษาให้ทั่วถึงครอบคลุม ผู้เรียนได้รับโอกาส</t>
  </si>
  <si>
    <t>และวิถีชีวิตตามหลักปรัชญาเศรษฐกิจพอเพียง</t>
  </si>
  <si>
    <t xml:space="preserve">กลยุทธ์ ที่  4 พัฒนาครูและบุคลากรทางการศึกษาทั้งระบบ  </t>
  </si>
  <si>
    <t>ให้สามารถจัดการเรียนการสอนได้อย่างมีคุณภาพ</t>
  </si>
  <si>
    <t>อำนาจทางการศึกษา หลักธรรมาภิบาล เน้นการมีส่วนร่วมจากทุกภาคส่วน</t>
  </si>
  <si>
    <t xml:space="preserve">กลยุทธ์ ที่  5 พัฒนาประสิทธิภาพการบริหารจัดการศึกษา ตามแนวทางการกระจาย </t>
  </si>
  <si>
    <t>โครงการ</t>
  </si>
  <si>
    <t>รวม</t>
  </si>
  <si>
    <t>รวมงบทั้งสิ้น</t>
  </si>
  <si>
    <t>n/a</t>
  </si>
  <si>
    <t>100</t>
  </si>
  <si>
    <t>90</t>
  </si>
  <si>
    <t>85</t>
  </si>
  <si>
    <r>
      <t>ผลลัพธ์ของกลยุทธ์</t>
    </r>
    <r>
      <rPr>
        <sz val="16"/>
        <color indexed="8"/>
        <rFont val="TH Niramit AS"/>
        <family val="0"/>
      </rPr>
      <t xml:space="preserve">  ทุกโรงเรียนมีหลักสูตร มีแผนการเรียนการสอนและสื่อการเรียนการสอนที่ได้มาตรฐาน</t>
    </r>
  </si>
  <si>
    <t xml:space="preserve">   1.1 วิทยาศาสตร์ป.6</t>
  </si>
  <si>
    <t xml:space="preserve">   1.2 วิทยาศาสตร์ ม.3</t>
  </si>
  <si>
    <t xml:space="preserve">   1.3 คณิตศาสตร์ ป.6</t>
  </si>
  <si>
    <t xml:space="preserve">   1.4 คณิตศาสตร์ ม.3</t>
  </si>
  <si>
    <t xml:space="preserve">   1.5  ภาษาไทย ป.6</t>
  </si>
  <si>
    <t xml:space="preserve">   1.6  ภาษาไทย ม.3</t>
  </si>
  <si>
    <t xml:space="preserve">   1.7 สังคมศึกษา ป.6</t>
  </si>
  <si>
    <r>
      <t xml:space="preserve">ผลลัพธ์ของกลยุทธ์   </t>
    </r>
    <r>
      <rPr>
        <sz val="16"/>
        <color indexed="8"/>
        <rFont val="TH Niramit AS"/>
        <family val="0"/>
      </rPr>
      <t>นักเรียนทุกคนได้เรียนการศึกษาภาคบังคับและมีโอกาสได้เรียนการศึกษาขั้นพื้นฐานทุกคน</t>
    </r>
  </si>
  <si>
    <t>ปริมาณงาน</t>
  </si>
  <si>
    <t>(ระบุหน่วยนับ)</t>
  </si>
  <si>
    <t>วัน/เดือน/ปี</t>
  </si>
  <si>
    <r>
      <t xml:space="preserve"> ผลลัพธ์ของกลยุทธ์    </t>
    </r>
    <r>
      <rPr>
        <sz val="16"/>
        <color indexed="8"/>
        <rFont val="TH Niramit AS"/>
        <family val="0"/>
      </rPr>
      <t>นักเรียนมีสำนึกในความเป็นไทย และดำรงชีวิตตามหลักปรัชญาเศรษฐกิจพอเพียง</t>
    </r>
  </si>
  <si>
    <t>งบ สพป.</t>
  </si>
  <si>
    <t xml:space="preserve">หมายเหตุ ข้อ 1 ปี 2552 - 2554 เป็นการประเมินภายนอก รอบ 2 </t>
  </si>
  <si>
    <t>รายละเอียดแผนปฏิบัติการประจำปีงบประมาณ  2555 จำแนกตามกลยุทธ์</t>
  </si>
  <si>
    <r>
      <t xml:space="preserve"> ผลลัพธ์ของกลยุทธ์  </t>
    </r>
    <r>
      <rPr>
        <sz val="16"/>
        <color indexed="8"/>
        <rFont val="TH Niramit AS"/>
        <family val="0"/>
      </rPr>
      <t>ครูและบุคลากรทางการศึกษาได้รับการพัฒนาจนสามารถจัดการเรียนการสอนได้อย่างมีคุณภาพ</t>
    </r>
  </si>
  <si>
    <t xml:space="preserve"> รายละเอียดแผนปฏิบัติการประจำปีงบประมาณ 2555 จำแนกตามกลยุทธ์</t>
  </si>
  <si>
    <t xml:space="preserve"> รายละเอียดแผนปฏิบัติการประจำปีงบประมาณ  2555 จำแนกตามกลยุทธ์</t>
  </si>
  <si>
    <r>
      <t xml:space="preserve"> ผลลัพธ์ของกลยุทธ์  </t>
    </r>
    <r>
      <rPr>
        <sz val="16"/>
        <color indexed="8"/>
        <rFont val="TH Niramit AS"/>
        <family val="0"/>
      </rPr>
      <t>โรงเรียนมีการบริหารจัดการที่มีคุณภาพ  ได้มาตรฐานและมีส่วนร่วมจากทุกภาคส่วน</t>
    </r>
  </si>
  <si>
    <t>0.13</t>
  </si>
  <si>
    <t>0.11</t>
  </si>
  <si>
    <t>0.08</t>
  </si>
  <si>
    <t xml:space="preserve">รายละเอียดแผนปฏิบัติการประจำปีงบประมาณ 2555 จำแนกตามกลยุทธ์ </t>
  </si>
  <si>
    <t>จุดเน้น มาตรการ และตัวชี้วัดความสำเร็จ</t>
  </si>
  <si>
    <t>มาตรการ</t>
  </si>
  <si>
    <t>ตัวชี้วัดความสำเร็จ</t>
  </si>
  <si>
    <t>เวลาของหลักสูตร</t>
  </si>
  <si>
    <t>ข้อ 2.นักเรียนชั้นประถมศึกษาปีที่ 3 ทุกคนอ่านออกเขียนได้ คิดเลขเป็น</t>
  </si>
  <si>
    <t>ข้อ 1 ยกระดับคุณภาพการจัดกิจกรรมเพื่อพัฒนาการเรียนการสอนปฐมวัย</t>
  </si>
  <si>
    <t>ข้อ 2.ร้อยละ 100 ของนักเรียนที่จบการศึกษาก่อนประถมศึกษาตามกำหนด</t>
  </si>
  <si>
    <t>เขียนคล่อง คิดเลขคล่อง และมีทักษะการคิดขั้นพื้นฐาน</t>
  </si>
  <si>
    <t>ข้อ 1.ร้อยละ100ของนักเรียนชั้นประถมศึกษาปีที่3อ่านออกเขียนได้ คิดเลขเป็น</t>
  </si>
  <si>
    <t xml:space="preserve">โดยเฉลี่ย อย่างน้อยวันละ 60 นาที </t>
  </si>
  <si>
    <t xml:space="preserve">ข้อ 2.ร้อยละ100ของนักเรียนชั้นประถมศึกษาปีที่ 6 ทุกคนอ่านคล่อง </t>
  </si>
  <si>
    <t>ข้อ 3. เร่งรัดพัฒนาการเรียนการสอนและสื่อการเรียนรู้ให้เป็นไปตามเป้าหมาย</t>
  </si>
  <si>
    <t>หลักสูตรการศึกษาขั้นพื้นฐาน</t>
  </si>
  <si>
    <t>ข้อ 2. พัฒนาคุณภาพการเรียนการสอนภาษาไทย  และคณิตศาสตร์</t>
  </si>
  <si>
    <t>รักการเรียนรู้ และพัฒนาตนเองอย่างต่อเนื่อง</t>
  </si>
  <si>
    <t>มีวิจารณญาณ มีความคิดสร้างสรรค์ตามระดับการศึกษา</t>
  </si>
  <si>
    <t xml:space="preserve">ข้อ 4.ยกระดับผลสัมฤทธิ์ทางการเรียนตามหลักสูตรการศึกษาขั้นพื้นฐาน     </t>
  </si>
  <si>
    <t xml:space="preserve"> 8 กลุ่มสาระ โดยเน้น 5 กลุ่มวิชาหลัก  ได้แก่  วิทยาศาสตร์  คณิตศาสตร์ </t>
  </si>
  <si>
    <t xml:space="preserve"> ภาษาไทย  สังคมศึกษา  และภาษาต่างประเทศ</t>
  </si>
  <si>
    <t>ข้อ 1.ผลสัมฤทธิ์ทางการเรียนวิชาหลักระดับการศึกษาขั้นพื้นฐาน</t>
  </si>
  <si>
    <t>และสื่ออิเล็กทรอนิกส์เพื่อจัดการเรียนการสอนเพิ่มขึ้น</t>
  </si>
  <si>
    <t>ข้อ 1.ร้อยละ 100 ของนักเรียน ชั้น ป.1 ได้รับสนับสนุนคอมพิวเตอร์พกพา</t>
  </si>
  <si>
    <t xml:space="preserve">ข้อ 2.ร้อยละ 100 ของนักเรียน
ชั้น ป.1 ที่ได้รับสนับสนุนคอมพิวเตอร์พกพา  
</t>
  </si>
  <si>
    <t>ได้รับการพัฒนาศักยภาพ</t>
  </si>
  <si>
    <t xml:space="preserve">ข้อ 3.ร้อยละ 100 ของนักเรียนมีทักษะ
ด้านเทคโนโลยีสารสนเทศ
</t>
  </si>
  <si>
    <t>ข้อ 4.ร้อยละ 100 ของนักเรียนที่ใช้อินเทอร์เน็ตเพื่อการเรียนรู้</t>
  </si>
  <si>
    <t xml:space="preserve">ข้อ 5.อัตราส่วนคอมพิวเตอร์
ต่อนักเรียน 1 : 10
</t>
  </si>
  <si>
    <t xml:space="preserve">ข้อ 6.ร้อยละ 80 ของสื่อการเรียนรู้ 
8 กลุ่มสาระที่มีคุณภาพทั้งเนื้อหา
</t>
  </si>
  <si>
    <t>และรูปเล่มให้สถานศึกษาเลือกใช้อย่างหลากหลาย</t>
  </si>
  <si>
    <t xml:space="preserve">ข้อ 6. ส่งเสริมการจัดการศึกษาให้กับผู้ที่มีความสามารถพิเศษให้ได้
</t>
  </si>
  <si>
    <t>รับการพัฒนาศักยภาพ</t>
  </si>
  <si>
    <t>เข้าสู่ประชาคมอาเซียน</t>
  </si>
  <si>
    <t>ข้อ 7.พัฒนาศักยภาพผู้เรียน ครู ผู้บริหาร และบุคลากรทางการศึกษาให้มีทักษะ</t>
  </si>
  <si>
    <t>ภาษาที่สอง  และมีความพร้อมต่อการเข้าสู่ประชาคมอาเซียน</t>
  </si>
  <si>
    <t xml:space="preserve">สู่ประชาคมอาเซียน </t>
  </si>
  <si>
    <t xml:space="preserve">ข้อ 8.พัฒนาคุณภาพผู้เรียนให้มีภูมิคุ้มกันต่อการเปลี่ยนแปลง และระบบเศรษฐกิจ </t>
  </si>
  <si>
    <t>สังคมพหุวัฒนธรรมรองรับการเป็นสมาชิกประชาคมอาเซียน</t>
  </si>
  <si>
    <t>และสังคมพหุวัฒนธรรม</t>
  </si>
  <si>
    <t>จุดเน้นที่ 1</t>
  </si>
  <si>
    <t>จุดเน้นที่ 2</t>
  </si>
  <si>
    <t>มาตรการที่ 1</t>
  </si>
  <si>
    <t>จุดเน้นที่ 3</t>
  </si>
  <si>
    <t>มาตรการที่ 2</t>
  </si>
  <si>
    <t>จุดเน้นที่ 4</t>
  </si>
  <si>
    <t xml:space="preserve">ข้อ 1.นักเรียนของโรงเรียนจุฬาภรณ์ราชวิทยาลัยจำนวน 3,456 คน     </t>
  </si>
  <si>
    <t>ได้รับการพัฒนาความสามารถด้านวิทยาศาสตร์และคณิตศาสตร์</t>
  </si>
  <si>
    <t>ข้อ 2. ร้อยละ 80 ของนักเรียนมีคุณภาพตามมาตรฐานการเรียนรู้ของหลักสูตร</t>
  </si>
  <si>
    <t>จุดเน้นที่ 5</t>
  </si>
  <si>
    <t>ข้อ 1.พัฒนาคุณภาพผู้เรียนให้มีทักษะชีวิตในการรับมือกับภัยพิบัติได้</t>
  </si>
  <si>
    <t xml:space="preserve">ข้อ 1.ร้อยละ100ของโรงเรียนจัดกิจกรรมรับมือภัยพิบัติที่เหมาะสมกับบริบทของพื้นที่ </t>
  </si>
  <si>
    <t xml:space="preserve">ข้อ 1.สร้างองค์ความรู้เกี่ยวกับการป้องกันภัยพิบัติตามสภาพภูมิศาสตร์ </t>
  </si>
  <si>
    <t>ข้อ 2.ร้อยละ 80 ของนักเรียน และบุคลากรได้รับการช่วยเหลือในเบื้องต้น</t>
  </si>
  <si>
    <t>ข้อ 1.ร้อยละ100ของนักเรียนสามารถเรียนรู้และปรับตัวเข้ากับสถานการณ์กับภัยพิบัติ</t>
  </si>
  <si>
    <t xml:space="preserve">   ระดับ สพฐ.</t>
  </si>
  <si>
    <t xml:space="preserve"> ระดับ สพฐ.</t>
  </si>
  <si>
    <t>ข้อ 1.ปลูกฝังให้ผู้เรียนมีคุณลักษณะอันพึงประสงค์</t>
  </si>
  <si>
    <t xml:space="preserve">ข้อ 2.ส่งเสริมจิตสำนึกความเป็นชาติไทยในสถาบันชาติ  </t>
  </si>
  <si>
    <t>ศาสนา และพระมหากษัตริย์  การปกครองตามระบอบ</t>
  </si>
  <si>
    <t>ประชาธิปไตยอันมีพระมหากษัตริย์ทรงเป็นประมุข</t>
  </si>
  <si>
    <t xml:space="preserve">ข้อ 1.ร้อยละ 100 ของนักเรียนมีคุณลักษณะอันพึงประสงค์         </t>
  </si>
  <si>
    <t>ข้อ 1.ส่งเสริมและพัฒนากระบวนการเรียนรู้ประวัติศาสตร์</t>
  </si>
  <si>
    <t>ข้อ 2.ส่งเสริมการพัฒนาคุณธรรม จริยธรรมในสถานศึกษา</t>
  </si>
  <si>
    <t>ประชาธิปไตย มีความเป็นพลเมืองไทยและพลโลก</t>
  </si>
  <si>
    <t xml:space="preserve">ข้อ 1.ร้อยละ 100  ของนักเรียนได้เรียนรู้ประวัติศาสตร์ชาติไทย  สังคมศึกษา  </t>
  </si>
  <si>
    <t>ข้อ 2.ร้อยละ 100  ของโรงเรียนจัดกิจกรรมเสริมสร้างคุณธรรมจริยธรรม</t>
  </si>
  <si>
    <t>ข้อ 3.ร้อยละ 100  ของนักเรียนมีคุณธรรม  จริยธรรม</t>
  </si>
  <si>
    <t>มีวินัย สุภาพ สะอาด สามัคคี มีน้ำใจ) และกตัญญู</t>
  </si>
  <si>
    <t xml:space="preserve">(คุณธรรมพื้นฐาน 8 ประการ ได้แก่ ขยัน ประหยัด ซื่อสัตย์ </t>
  </si>
  <si>
    <t>ข้อ 4.ร้อยละ 100 ของนักเรียนประกอบกิจกรรมทางศาสนา</t>
  </si>
  <si>
    <t>และกิจกรรมที่เป็นประโยชน์ต่อผู้อื่นและสังคมอย่างสม่ำเสมอ</t>
  </si>
  <si>
    <t>ข้อ 1.ส่งเสริมการดำรงตนตามหลักปรัชญาของเศรษฐกิจพอเพียง</t>
  </si>
  <si>
    <t>ข้อ 2.ขยายผลสถานศึกษาต้นแบบเศรษฐกิจพอเพียง</t>
  </si>
  <si>
    <t>ข้อ 1.ร้อยละ 100 ของโรงเรียนจัดการศึกษาตามหลักปรัชญาของ</t>
  </si>
  <si>
    <t>เศรษฐกิจพอเพียง</t>
  </si>
  <si>
    <t>ข้อ 1.ส่งเสริมความรับผิดชอบต่อสังคมและสิ่งแวดล้อม</t>
  </si>
  <si>
    <t xml:space="preserve">ข้อ 1.โรงเรียนร้อยละ 100  จัดกิจกรรมส่งเสริมความมีจิตสาธารณะ </t>
  </si>
  <si>
    <t>ความรับผิดชอบต่อสังคม และสิ่งแวดล้อม</t>
  </si>
  <si>
    <t xml:space="preserve">  ระดับสพฐ.</t>
  </si>
  <si>
    <t>ข้อ 1.สร้างทางเลือกในการเรียนรู้ที่เน้นให้ประชากรวัยเรียนทุกคน</t>
  </si>
  <si>
    <t>ข้อ 1.เร่งรัดให้ประชากรวัยเรียนทุกคนได้รับการศึกษาขั้นพื้นฐาน</t>
  </si>
  <si>
    <t xml:space="preserve">ข้อ 2.ร้อยละ 100 ของผู้จบการศึกษาขั้นพื้นฐาน </t>
  </si>
  <si>
    <t>ตามกำหนดเวลาของหลักสูตร</t>
  </si>
  <si>
    <t>มาตรการที่ 3</t>
  </si>
  <si>
    <t>ข้อ 1.เสริมสร้างระบบดูแลช่วยเหลือนักเรียน</t>
  </si>
  <si>
    <t>และความสัมพันธ์ที่ดีระหว่างครูกับนักเรียน</t>
  </si>
  <si>
    <t xml:space="preserve">ข้อ 1.อัตราการออกกลางคันลดลง </t>
  </si>
  <si>
    <t xml:space="preserve">ข้อ 2. อัตราการเรียนต่อของผู้จบชั้น ม.3 สูงขึ้น </t>
  </si>
  <si>
    <t>ที่ตั้งครรภ์ลดลงร้อยละ 100</t>
  </si>
  <si>
    <t>ข้อ 3.จำนวนนักเรียนอายุต่ำกว่า 15 ปี</t>
  </si>
  <si>
    <t>ข้อ 4.จำนวนคดีเด็กและเยาวชนที่ถูกดำเนินคดีโดยสถานพินิจ</t>
  </si>
  <si>
    <t>และคุ้มครองเด็กและเยาวชน ลดลงร้อยละ 100</t>
  </si>
  <si>
    <t>มาตรการที่ 4</t>
  </si>
  <si>
    <t>ข้อ 1.ป้องกันและแก้ไขปัญหายาเสพติด</t>
  </si>
  <si>
    <t>ข้อ 2.ร้อยละ100 ของนักเรียนที่ติดสารเสพติดเข้ารับการบำบัด</t>
  </si>
  <si>
    <t>มาตรการที่ 5</t>
  </si>
  <si>
    <t xml:space="preserve">ข้อ 1.ส่งเสริมการจัดการศึกษาทางเลือก  </t>
  </si>
  <si>
    <t>กำหนดเวลาของหลักสูตร</t>
  </si>
  <si>
    <t>โดยครอบครัวและสถานประกอบการ องค์กรเอกชน</t>
  </si>
  <si>
    <t>มาตรการที่ 6</t>
  </si>
  <si>
    <t>มาตรการที่ 7</t>
  </si>
  <si>
    <t>ข้อ 1.ส่งเสริมการจัดการศึกษาสำหรับผู้ด้อยโอกาส</t>
  </si>
  <si>
    <t>ข้อ 1.ส่งเสริมการจัดการศึกษาสำหรับผู้พิการ</t>
  </si>
  <si>
    <t>ข้อ 1.ผู้พิการ จำนวน 6,600 คน ได้รับการพัฒนาสมรรถภาพ</t>
  </si>
  <si>
    <t xml:space="preserve">ข้อ 3.ร้อยละ 80 ของผู้พิการผ่านเกณฑ์การพัฒนาสมรรถภาพ </t>
  </si>
  <si>
    <t>ตามแผนการศึกษาเฉพาะบุคคล</t>
  </si>
  <si>
    <t>ข้อ 4.ร้อยละ 65 ของผู้พิการที่จบการศึกษาตาม</t>
  </si>
  <si>
    <t>ข้อ 5.ร้อยละ 80 ของผู้พิการได้รับการพัฒนาสมรรถภาพ</t>
  </si>
  <si>
    <t>ตามกำหนดเวลา</t>
  </si>
  <si>
    <t xml:space="preserve">   ระดับสพฐ.</t>
  </si>
  <si>
    <t>จุดเน้น</t>
  </si>
  <si>
    <t>ข้อ 1.นักเรียน ครู  ผู้บริหาร และบุคลากรทางการศึกษา</t>
  </si>
  <si>
    <t xml:space="preserve">ได้รับการพัฒนาเตรียมความพร้อมสู่ประชาคมอาเซียน </t>
  </si>
  <si>
    <t>ข้อ 1.พัฒนาครูและบุคลากรทางการศึกษาทั้งระบบ</t>
  </si>
  <si>
    <t>ให้สามารถปฏิบัติงานได้อย่างมีประสิทธิภาพ</t>
  </si>
  <si>
    <t xml:space="preserve">ข้อ 1.ร้อยละ 80 ของโรงเรียนที่ได้รับการสนับสนุนบุคลากร </t>
  </si>
  <si>
    <t>มีผลสัมฤทธิ์ทางการเรียนสูงขึ้น</t>
  </si>
  <si>
    <t>ข้อ 2.ลดความขาดแคลนครูในภาพรวมได้ร้อยละ 30</t>
  </si>
  <si>
    <t>ข้อ 1. ร้อยละ 100 ของสถานศึกษามีระบบการประกัน</t>
  </si>
  <si>
    <t xml:space="preserve">คุณภาพภายในที่เข้มแข็งครบองค์ประกอบตามกฎกระทรวงฯ </t>
  </si>
  <si>
    <t>ข้อ 1.พัฒนาสถานศึกษาให้มีขนาดที่เหมาะสมกับการบริหารจัดการ</t>
  </si>
  <si>
    <r>
      <t>ข้อ 3.นักเรียนชั้นประถมศึกษา</t>
    </r>
    <r>
      <rPr>
        <u val="single"/>
        <sz val="16"/>
        <rFont val="TH Niramit AS"/>
        <family val="0"/>
      </rPr>
      <t>ทุกคน</t>
    </r>
    <r>
      <rPr>
        <sz val="16"/>
        <rFont val="TH Niramit AS"/>
        <family val="0"/>
      </rPr>
      <t xml:space="preserve">ใช้เวลาอ่านหนังสือนอกเวลาเรียน        </t>
    </r>
  </si>
  <si>
    <t>การเรียนรู้ของหลักสูตร</t>
  </si>
  <si>
    <t xml:space="preserve">เข้าถึงโอกาสทางการศึกษาอย่างทั่วถึง  ลดอัตราการออก        </t>
  </si>
  <si>
    <t>ข้อ 1.ร้อยละ 100 ของผู้จบการศึกษาทางเลือก</t>
  </si>
  <si>
    <t xml:space="preserve">ข้อ 2.ร้อยละ 100 ของผู้เรียน ที่การจัดการศึกษา </t>
  </si>
  <si>
    <t>โดยครอบครัว สถานประกอบการองค์กรเอกชน</t>
  </si>
  <si>
    <t xml:space="preserve">ข้อ 1.ร้อยละของผู้เรียน ต่อจำนวนประชากรวัยเรียน   </t>
  </si>
  <si>
    <t>ได้รับการศึกษาขั้นพื้นฐานเพิ่มขึ้นร้อยละ 2</t>
  </si>
  <si>
    <t>ข้อ 1. สนับสนุนค่าใช้จ่ายการจัดการศึกษาตั้งแต่</t>
  </si>
  <si>
    <t xml:space="preserve">ระดับอนุบาลจนจบการศึกษาขั้นพื้นฐาน </t>
  </si>
  <si>
    <t>ข้อ 1.ร้อยละ 100 ของผู้เรียนได้รับการสนับสนุน</t>
  </si>
  <si>
    <t>ค่าใช้จ่ายทางการศึกษาขั้นพื้นฐาน</t>
  </si>
  <si>
    <t>การบริการการศึกษาขั้นพื้นฐาน</t>
  </si>
  <si>
    <t>ข้อ 2.ร้อยละ 100  ของผู้ปกครองมีความพึงพอใจ</t>
  </si>
  <si>
    <t>ประถม</t>
  </si>
  <si>
    <t>ขยาย</t>
  </si>
  <si>
    <t xml:space="preserve">ข้อ 1.ร้อยละ 80 ของความสำเร็จในการพัฒนาครูและบุคลากร </t>
  </si>
  <si>
    <t>ทางการศึกษาที่ได้รับการพัฒนาตามศักยภาพและบริบทรอบตัวผู้เรียน</t>
  </si>
  <si>
    <t>ความพร้อมด้านภาษาที่สองเพื่อเข้าสู่ประชาคมอาเซียน</t>
  </si>
  <si>
    <t xml:space="preserve">ข้อ 1.คืนครูให้แก่ผู้เรียนโดยลดภาระงานอื่นที่ไม่จำเป็น </t>
  </si>
  <si>
    <t>และจัดให้มีบุคลากรสายสนับสนุนให้พอเพียงเพื่อให้ครูทำหน้าที่</t>
  </si>
  <si>
    <t>พัฒนาผู้เรียนอย่างเต็มที่และมีโอกาสพัฒนาตนเองอย่างต่อเนื่อง</t>
  </si>
  <si>
    <t>ข้อ 1.ประสานการวางแผนการผลิต พัฒนาครูและบุคลากร</t>
  </si>
  <si>
    <t xml:space="preserve">ทางการศึกษาให้เป็นระบบมีปริมาณเพียงพอและมีคุณภาพ </t>
  </si>
  <si>
    <t>ข้อ 1.ร้อยละ 100 ของสำนักงานเขตพื้นที่การศึกษาที่ผ่านการประเมิน</t>
  </si>
  <si>
    <t xml:space="preserve">ความเข้มแข็งด้านการบริหารทรัพยากรบุคคลในระดับดี    </t>
  </si>
  <si>
    <t>ที่เหมาะสมกับการบริหารจัดการ</t>
  </si>
  <si>
    <t>และช่วยเหลือการดำเนินงานให้มีคุณภาพ</t>
  </si>
  <si>
    <t xml:space="preserve">ข้อ 1.ร้อยละ 100 ของสถานศึกษาได้รับการนิเทศ กำกับ ติดตาม </t>
  </si>
  <si>
    <t>ข้อ 2.สำนักงานเขตพื้นที่การศึกษาผ่านการประเมินคุณภาพ</t>
  </si>
  <si>
    <t xml:space="preserve">ตามเกณฑ์มาตรฐานของสำนักงานเขตพื้นที่การศึกษา </t>
  </si>
  <si>
    <t xml:space="preserve">ข้อ 1.พัฒนาการบริหารจัดการของสำนักงานเขตพื้นที่การศึกษา </t>
  </si>
  <si>
    <t xml:space="preserve">ให้มีประสิทธิภาพเป็นไปตามมาตรฐาน </t>
  </si>
  <si>
    <t>พื้นที่การศึกษา</t>
  </si>
  <si>
    <t>ข้อ 1.ร้อยละ 100 ของสำนักงานเขตพื้นที่การศึกษาที่ผ่าน</t>
  </si>
  <si>
    <t>การประเมินคุณภาพตามเกณฑ์มาตรฐานของสำนักงานเขต</t>
  </si>
  <si>
    <t>ในการส่งเสริมการจัดการศึกษาขั้นพื้นฐาน</t>
  </si>
  <si>
    <t>ข้อ 1.พัฒนาส่งเสริมการดำเนินงานตามระบบประกันคุณภาพ</t>
  </si>
  <si>
    <t xml:space="preserve">คุณภาพภายนอก </t>
  </si>
  <si>
    <t>ภายในสถานศึกษาให้มีความเข้มแข็งเพื่อรองรับการประเมิน</t>
  </si>
  <si>
    <t xml:space="preserve">และนักเรียนชั้นประถมศึกษาปีที่ 6 ทุกคนอ่านคล่อง เขียนคล่องคิดเลขคล่อง  </t>
  </si>
  <si>
    <t>เล่ม</t>
  </si>
  <si>
    <t>ข้อ 2.ร้อยละ 100 ของสถานศึกษาที่เข้ารับการประเมิน</t>
  </si>
  <si>
    <t>คุณภาพภายนอกรอบสามได้รับการรับรองคุณภาพ</t>
  </si>
  <si>
    <t>ตัวบ่งชี้ที่ 3 การพัฒนาเพื่อมุ่งสู่ความเป็นเลิศ</t>
  </si>
  <si>
    <t xml:space="preserve">  </t>
  </si>
  <si>
    <t>รายการประเมินตามตัวบ่งชี้ที่ 3</t>
  </si>
  <si>
    <t>1.มีการพัฒนานวัตกรรมทางการบริหารจัดการ</t>
  </si>
  <si>
    <t>2.มีการศึกษา วิเคราะห์ วิจัยเพื่อพัฒนาระบบงาน</t>
  </si>
  <si>
    <t>3.มีผลงานหรือวิธีปฏิบัติที่เป็นแบบอย่างได้ (Best Practice)</t>
  </si>
  <si>
    <t>ที่</t>
  </si>
  <si>
    <t>เพิ่มประสิทธิภาพระบบคอมพิวเตอร์เพื่อการบริหารจัดการ</t>
  </si>
  <si>
    <t>รองพนัส</t>
  </si>
  <si>
    <t>บาท</t>
  </si>
  <si>
    <t>(ต่อจาก มฐ.1 ตัวบ่งชี้ที่ 2)</t>
  </si>
  <si>
    <t>มีโครงการรองรับ</t>
  </si>
  <si>
    <t xml:space="preserve"> งบประมาณ  </t>
  </si>
  <si>
    <t>กลยุทธ์ที่ 1</t>
  </si>
  <si>
    <t>กลยุทธ์ที่ 2</t>
  </si>
  <si>
    <t>กลยุทธ์ที่ 3</t>
  </si>
  <si>
    <t>กลยุทธ์ที่ 4</t>
  </si>
  <si>
    <t>กลยุทธ์ที่ 5</t>
  </si>
  <si>
    <t>Smart Office</t>
  </si>
  <si>
    <t>ข้อ 3.สถานศึกษา จำนวน 195 แห่ง  ได้รับการสนับสนุนห้องเรียนวิทยาศาสตร์(อนุบาลเพชรบุรี,วัดดอนไก่เตี้ย)</t>
  </si>
  <si>
    <t>ตัวชี้วัด</t>
  </si>
  <si>
    <t xml:space="preserve">สนองจุดเน้น/ </t>
  </si>
  <si>
    <t>มาตรการ/</t>
  </si>
  <si>
    <t>มาตรฐานที่1</t>
  </si>
  <si>
    <t>มาตรฐานที่2</t>
  </si>
  <si>
    <t>งบ สพฐ.</t>
  </si>
  <si>
    <t xml:space="preserve"> งบ สพฐ.</t>
  </si>
  <si>
    <t>มาตรฐานที่3</t>
  </si>
  <si>
    <t>มาตรฐานที่4</t>
  </si>
  <si>
    <t>มาตรฐานที่5</t>
  </si>
  <si>
    <t>104 รร.</t>
  </si>
  <si>
    <t>สพป.</t>
  </si>
  <si>
    <t>สพฐ.</t>
  </si>
  <si>
    <t>หน่วย/นับ</t>
  </si>
  <si>
    <t>ดำเนินการ</t>
  </si>
  <si>
    <t>นโยบายเร่งด่วน</t>
  </si>
  <si>
    <t>วัดหนองปลาไหล</t>
  </si>
  <si>
    <t>ไสกระดาน</t>
  </si>
  <si>
    <t>โพพระใน</t>
  </si>
  <si>
    <t>วัดใหม่ท่าศิริ</t>
  </si>
  <si>
    <t>ยุบแล้ว</t>
  </si>
  <si>
    <t>คุ้งตำหนัก</t>
  </si>
  <si>
    <t xml:space="preserve">ไป </t>
  </si>
  <si>
    <t>เทพประชุม</t>
  </si>
  <si>
    <t>บ้านไร่ดอน</t>
  </si>
  <si>
    <t>บ้านคีรีวงศ์</t>
  </si>
  <si>
    <t>มณีเลื่อน</t>
  </si>
  <si>
    <t>ไม่นับหนองปลาไหล</t>
  </si>
  <si>
    <t>วัดเวฬุวนาราม</t>
  </si>
  <si>
    <t>วัดปากคลอง</t>
  </si>
  <si>
    <t>เจริญศรี</t>
  </si>
  <si>
    <t>วัดทองนพคุณ</t>
  </si>
  <si>
    <t>อื่น ๆ</t>
  </si>
  <si>
    <t>เหลือ 98 รร.</t>
  </si>
  <si>
    <t>รวมงบ</t>
  </si>
  <si>
    <r>
      <t xml:space="preserve"> แผนปฏิบัติงาน </t>
    </r>
    <r>
      <rPr>
        <sz val="16"/>
        <color indexed="8"/>
        <rFont val="TH Niramit AS"/>
        <family val="0"/>
      </rPr>
      <t>(กลยุทธ์ที่ 2)</t>
    </r>
  </si>
  <si>
    <r>
      <t xml:space="preserve">แผนปฏิบัติงาน </t>
    </r>
    <r>
      <rPr>
        <sz val="16"/>
        <color indexed="8"/>
        <rFont val="TH Niramit AS"/>
        <family val="0"/>
      </rPr>
      <t>(กลยทธ์ที่ 3)</t>
    </r>
  </si>
  <si>
    <r>
      <t xml:space="preserve">แผนปฏิบัติงาน </t>
    </r>
    <r>
      <rPr>
        <sz val="16"/>
        <color indexed="8"/>
        <rFont val="TH Niramit AS"/>
        <family val="0"/>
      </rPr>
      <t>( กลยุทธ์ที่ 4 )</t>
    </r>
  </si>
  <si>
    <t xml:space="preserve">จบการศึกษาขั้นพื้นฐาน </t>
  </si>
  <si>
    <t>ข้อ 1.นักเรียนที่มีพฤติกรรมเสี่ยงต่อสารเสพติดลดลงร้อยละ 100</t>
  </si>
  <si>
    <t>(1 แห่ง)</t>
  </si>
  <si>
    <r>
      <t>โครงการ</t>
    </r>
    <r>
      <rPr>
        <sz val="16"/>
        <color indexed="8"/>
        <rFont val="TH Niramit AS"/>
        <family val="0"/>
      </rPr>
      <t>(รองรับกลยุทธ์ที่ 5)</t>
    </r>
  </si>
  <si>
    <r>
      <t xml:space="preserve"> แผนปฏิบัติงาน </t>
    </r>
    <r>
      <rPr>
        <sz val="16"/>
        <color indexed="8"/>
        <rFont val="TH Niramit AS"/>
        <family val="0"/>
      </rPr>
      <t>(มาตรฐานที่ 5)</t>
    </r>
  </si>
  <si>
    <t>อื่นๆ</t>
  </si>
  <si>
    <t xml:space="preserve">สนองมาตร </t>
  </si>
  <si>
    <t>สนองตัวบ่งชี้/</t>
  </si>
  <si>
    <t xml:space="preserve">โครงการ/กิจกรรม </t>
  </si>
  <si>
    <r>
      <t xml:space="preserve"> แผนปฏิบัติงาน </t>
    </r>
    <r>
      <rPr>
        <sz val="16"/>
        <color indexed="8"/>
        <rFont val="TH Niramit AS"/>
        <family val="0"/>
      </rPr>
      <t>(กลยุทธ์ที่ 5)</t>
    </r>
  </si>
  <si>
    <t xml:space="preserve">รายการประเมิน </t>
  </si>
  <si>
    <t>มีโครงการรองรับมาตรฐานที่ 3 ดังนี้ (สนองกลยุทธ์ที่ 5)</t>
  </si>
  <si>
    <t>มีโครงการรองรับมาตรฐานที่ 4 ดังนี้ (สนองกลยุทธ์ที่ 5)</t>
  </si>
  <si>
    <t>สพป.พบ.1</t>
  </si>
  <si>
    <t>งบประมาณจำแนกตามกลยุทธ์และมาตรฐาน</t>
  </si>
  <si>
    <t>รวมงบประมาณ/โครงการ</t>
  </si>
  <si>
    <t>(งบรวมอยู่ในมาตรฐานที่ 5 แล้ว)</t>
  </si>
  <si>
    <t xml:space="preserve">โครงการ </t>
  </si>
  <si>
    <t>สพป.พบ.1 ได้รับจัดสรร</t>
  </si>
  <si>
    <t>7,689,320 บาท</t>
  </si>
  <si>
    <t>โครงการ/กิจกรรม (มาตรฐานที่ 2)</t>
  </si>
  <si>
    <t>สรุปงบประมาณ/โครงการ แผนปฏิบัติการ ประจำปีงบประมาณ 2555 (สพป.เพชรบุรี เขต 1 ณ วันที่ 2 พ.ค.2555)</t>
  </si>
  <si>
    <t>ลำดับที่</t>
  </si>
  <si>
    <t>รายการ</t>
  </si>
  <si>
    <t>จำนวน</t>
  </si>
  <si>
    <t>ผู้อำนวยการ สพป.เพชรบุรี เขต 1</t>
  </si>
  <si>
    <t>รอง ผู้อำนวยการ สพป.เพชรบุรี เขต 1</t>
  </si>
  <si>
    <t>ผู้อำนวยการกลุ่ม / หน่วย</t>
  </si>
  <si>
    <t>เจ้าของโครงการที่มีโครงการปรากฎในเอกสารแผนฯ</t>
  </si>
  <si>
    <t>กลยุทธ์ 1</t>
  </si>
  <si>
    <t>กลยุทธ์ 2</t>
  </si>
  <si>
    <t>กลยุทธ์ 3</t>
  </si>
  <si>
    <t>กลยุทธ์ 4</t>
  </si>
  <si>
    <t>กลยุทธ์ 5</t>
  </si>
  <si>
    <t xml:space="preserve"> -</t>
  </si>
  <si>
    <t>เจ้าหน้าที่กลุ่มบริหารการเงินและสินทรัพย์</t>
  </si>
  <si>
    <t xml:space="preserve">โรงเรียนในสังกัด </t>
  </si>
  <si>
    <t>มาตรฐาน 1,2,3,4และ5</t>
  </si>
  <si>
    <t>มีไว้เพื่อการมาติดตามของ</t>
  </si>
  <si>
    <t>สบย.ระดับเขต, ระดับกระทรวงศึกษาธิการ</t>
  </si>
  <si>
    <t>สำนักติดตาม ระดับ สพฐ.</t>
  </si>
  <si>
    <t>มีไว้เพื่อมอบเขตพื้นที่ต่าง ๆ ที่อาจมาศึกษาดูงานและ</t>
  </si>
  <si>
    <t>เพื่อบริการผู้มาติดต่อขอเอกสารแผนปฏิบัติการฯ</t>
  </si>
  <si>
    <t xml:space="preserve">   1.8 สังคมศึกษา ม.3</t>
  </si>
  <si>
    <t xml:space="preserve">   1.9 ภาษาต่างประเทศ  (ภาษาอังกฤษ) ชั้นประถมศึกษาปีที่ 6</t>
  </si>
  <si>
    <t xml:space="preserve">   1.10 ภาษาต่างประเทศ  (ภาษาอังกฤษ) ชั้นมัธยมศึกษาปีที่ 3</t>
  </si>
  <si>
    <t>รายละเอียด</t>
  </si>
  <si>
    <t>หน้า</t>
  </si>
  <si>
    <t>UPS</t>
  </si>
  <si>
    <t>เล่มล่ะ</t>
  </si>
  <si>
    <t>เครื่องปริ้นส์ laser hp</t>
  </si>
  <si>
    <t>dvd</t>
  </si>
  <si>
    <t>พัดลมน้ำ m kool</t>
  </si>
  <si>
    <t>ประชุมรอบแรก</t>
  </si>
  <si>
    <t>เล่มแผน 230 เล่ม</t>
  </si>
  <si>
    <t>พิมพ์รายละเอียดแผน</t>
  </si>
  <si>
    <t>รายละเอียดแผนปฏิบัติการประจำปีงบประมาณ 2556 จำแนกตามกลยุทธ์</t>
  </si>
  <si>
    <t>ผลการดำเนินงานปีงบประมาณ</t>
  </si>
  <si>
    <r>
      <t xml:space="preserve">ข้อ 1. </t>
    </r>
    <r>
      <rPr>
        <sz val="16"/>
        <rFont val="TH Niramit AS"/>
        <family val="0"/>
      </rPr>
      <t xml:space="preserve"> เด็กปฐมวัยทุกคนได้รับการเตรียมความพร้อมด้านร่างกาย อารมณ์ สังคม</t>
    </r>
  </si>
  <si>
    <t>ข้อ 1.ร้อยละ 100 ของโรงเรียนจัดเตรียมความพร้อมปฐมวัยอย่างมีคุณภาพ</t>
  </si>
  <si>
    <t xml:space="preserve">ข้อ 1. ร้อยละ 80 ของนักเรียนมีทักษะในการแสวงหาความรู้ได้ด้วยตนเอง     </t>
  </si>
  <si>
    <t>ข้อ 2. ร้อยละ 80ของนักเรียนมีความสามารถในการคิดวิเคราะห์สังเคราะห์</t>
  </si>
  <si>
    <t>จากการประเมินระดับชาติเพิ่มขึ้นร้อยละ 3</t>
  </si>
  <si>
    <t>และมีทักษะการคิดขั้นพื้นฐาน(Literacy , Numeracy &amp; Reasoning
Abilities)</t>
  </si>
  <si>
    <t xml:space="preserve">ข้อ 3.นักเรียนมีผลสัมฤทธิ์ทางการเรียนกลุ่มสาระวิชาหลักเพิ่มขึ้นโดยผลการทดสอบ
</t>
  </si>
  <si>
    <t>ระดับชาติ (O-net)เพิ่มขึ้นอย่างน้อยร้อยละ 3(Student Achievement)</t>
  </si>
  <si>
    <t>ข้อ 4.นักเรียนมีความสามารถด้านคณิตศาสตร์ วิทยาศาสตร์ เทคโนโลยี</t>
  </si>
  <si>
    <t>และศิลปะศาสตร์ทุกคน ได้รับการส่งเสริมให้มีความเป็นเลิศ (Excel to Excellence)</t>
  </si>
  <si>
    <t xml:space="preserve">ข้อ 5. ส่งเสริม สนับสนุนให้สถานศึกษาใช้ระบบคอมพิวเตอร์ </t>
  </si>
  <si>
    <t xml:space="preserve">ข้อ 5.นักเรียน ครู  ผู้บริหาร และบุคลากรทางการศึกษาทุกคน 
</t>
  </si>
  <si>
    <t>มีความพร้อมสู่ประชาคมอาเซียน มีภูมิคุ้มกันต่อการเปลี่ยนแปลง</t>
  </si>
  <si>
    <t>ข้อ 1. ร้อยละ 100 ของโรงเรียน จัดกิจกรรมเตรียมความพร้อม</t>
  </si>
  <si>
    <t>ข้อ 2.สำนักงานเขตพื้นที่การศึกษาดำเนินการพัฒนาคุณภาพการศึกษา</t>
  </si>
  <si>
    <t>ข้อ 3.ร้อยละของโรงเรียนที่มีหลักสูตร
บูรณาการกิจกรรมการเรียนรู้เข้าสู่
ประชาคมอาเซียน</t>
  </si>
  <si>
    <t>ข้อ 4.ร้อยละ80ของโรงเรียนต้นแบบประเภทต่างๆจัดการเรียนรู้ผ่านเกณฑ์มาตรฐาน</t>
  </si>
  <si>
    <t xml:space="preserve">ข้อ 1.ร้อยละ 80 ของโรงเรียน
จัดกิจกรรมสร้างความเข้าใจ
ในการเปลี่ยนแปลง
</t>
  </si>
  <si>
    <t>ข้อ 1.นักเรียนทุกคนมีความสำนึกในความเป็นไทย มีจิตสาธารณะ และอยู่อย่าง
พอเพียง
(Sufficiency &amp; Public Mind)</t>
  </si>
  <si>
    <t>มีจิตสาธารณะ และอยู่อย่างพอเพียง(Sufficiency &amp; Public Mind)</t>
  </si>
  <si>
    <t>ข้อ 2.ร้อยละ 100 ของนักเรียน มีความสำนึกในความเป็นไทย</t>
  </si>
  <si>
    <t>ข้อ 2.ร้อยละ 80 ของโรงเรียนต้นแบบเศรษฐกิจพอเพียงผ่านการประเมิน</t>
  </si>
  <si>
    <t>ตามเกณฑ์มาตรฐาน</t>
  </si>
  <si>
    <r>
      <t xml:space="preserve"> กลยุทธ์ ที่ 2 </t>
    </r>
    <r>
      <rPr>
        <sz val="16"/>
        <color indexed="8"/>
        <rFont val="TH Niramit AS"/>
        <family val="0"/>
      </rPr>
      <t>ปลูกฝังคุณธรรม ความสำนึกในความเป็นชาติไทย และวิถีชีวิตตามหลักปรัชญาเศรษฐกิจพอเพียง(Moral and Ethics)</t>
    </r>
    <r>
      <rPr>
        <b/>
        <sz val="16"/>
        <color indexed="8"/>
        <rFont val="TH Niramit AS"/>
        <family val="0"/>
      </rPr>
      <t xml:space="preserve">
</t>
    </r>
  </si>
  <si>
    <r>
      <t>กลยุทธ์ ที่ 3</t>
    </r>
    <r>
      <rPr>
        <sz val="16"/>
        <color indexed="8"/>
        <rFont val="TH Niramit AS"/>
        <family val="0"/>
      </rPr>
      <t xml:space="preserve"> ขยายโอกาสทางการศึกษาให้ทั่วถึง และลดความเหลื่อมล้ำ ผู้เรียนได้รับโอกาสในการพัฒนาเต็มตามศักยภาพ(Filling the gap)</t>
    </r>
  </si>
  <si>
    <r>
      <t xml:space="preserve"> กลยุทธ์ ที่  4 </t>
    </r>
    <r>
      <rPr>
        <sz val="16"/>
        <color indexed="8"/>
        <rFont val="TH Niramit AS"/>
        <family val="0"/>
      </rPr>
      <t>พัฒนาครูและบุคลากรทางการศึกษาทั้งระบบ  ให้สามารถจัดกิจกรรมการเรียนรู้อย่างมีประสิทธิภาพ(Teacher Enhancement)</t>
    </r>
  </si>
  <si>
    <r>
      <t xml:space="preserve"> กลยุทธ์ ที่  5 </t>
    </r>
    <r>
      <rPr>
        <sz val="16"/>
        <color indexed="8"/>
        <rFont val="TH Niramit AS"/>
        <family val="0"/>
      </rPr>
      <t>พัฒนาการบริหารจัดการศึกษา ให้มีประสิทธิภาพตามหลักธรรมาภิบาล เน้นการมีส่วนร่วมจากทุกภาคส่วน</t>
    </r>
  </si>
  <si>
    <t>ในการส่งเสริมสนับสนุนการจัดการศึกษา (Good Governance)</t>
  </si>
  <si>
    <t xml:space="preserve"> 1 : 10</t>
  </si>
  <si>
    <t>ในสังคมพหุวัฒนธรรม(ASEAN Community)</t>
  </si>
  <si>
    <r>
      <t>และสติปัญญา ตามหลักสูตรการศึกษาปฐมวัยอย่างมีคุณภาพ</t>
    </r>
    <r>
      <rPr>
        <sz val="12"/>
        <rFont val="TH Niramit AS"/>
        <family val="0"/>
      </rPr>
      <t>( EQ : Emotion Quotient)</t>
    </r>
  </si>
  <si>
    <t>ชาติไทยสังคมศึกษา ประชาธิปไตย  มีความเป็นพลเมืองไทยและพลโลก</t>
  </si>
  <si>
    <t>กลางคัน  ศึกษาต่อและประกอบอาชีพ(Alternetive Access)</t>
  </si>
  <si>
    <t>ข้อ 1.ร้อยละ 90 ของผู้ด้อยโอกาสมึคุณภาพตามมาตรฐาน</t>
  </si>
  <si>
    <t>ข้อ 2.ร้อยละ 65 ของผู้พิการมีความพร้อมเข้าเรียนการศึกษาขั้นพื้นฐาน</t>
  </si>
  <si>
    <t>มีภูมิคุ้มกันต่อการเปลี่ยนแปลงและสังคมพหุวัฒนธรรม(ASEAN Community)</t>
  </si>
  <si>
    <t>ข้อ 2.ร้อยละ 80 ของครู ได้รับการพัมนาเป็นครูเก่งมีคุณภาพและคุณธรรม</t>
  </si>
  <si>
    <t>ข้อ 3. ร้อยละ 100 ของสำนักงานเขตพื้นที่การศึกษาที่พัฒนาครูด้วยระบบ IT</t>
  </si>
  <si>
    <t>ข้อ 4.ร้อยละ 100 ของสำนักงานเขตพื้นที่การศึกษาที่สามารถจัดการเรียน</t>
  </si>
  <si>
    <t>การสอนด้วยคอมพิวเตอร์พกพาได้อย่างมีประสิทธิภาพ</t>
  </si>
  <si>
    <t>ข้อ 6.ร้อยละ 100 ของครูและบุคลากรทางการศึกษาได้รับการเตรียม</t>
  </si>
  <si>
    <t>ข้อ 7.ร้อยละ 80 ของครูที่สามารถใช้ภาษาอังกฤษในการสื่อสาร</t>
  </si>
  <si>
    <t>ข้อ 5.ร้อยละ 100 ของครู สามารถจัดการเรียนการสอน</t>
  </si>
  <si>
    <t>ด้วยคอมพิวเตอร์พกพาได้อย่างมีประสิทธิภาพ</t>
  </si>
  <si>
    <t>ข้อ 1.สถานศึกษาทุกแห่งได้รับการพัฒนาอย่างเต็มศักยภาพ</t>
  </si>
  <si>
    <t>มีระบบประกันคุณภาพภายในที่เข้มแข็งและได้รับการรับรอง</t>
  </si>
  <si>
    <t>ข้อ 3.ร้อยละ 100 ของสถานศึกษาที่ไม่ผ่านการรับรองคุณภาพ</t>
  </si>
  <si>
    <t>ภายนอกได้รับแก้ไขแทรกแซงเพื่อการพัฒนาคุณภาพ</t>
  </si>
  <si>
    <t>ข้อ 1 ร้อยละ 50 ของสถานศึกษาที่ได้รับการพัฒนาให้มีขนาด</t>
  </si>
  <si>
    <t>นิเทศ กำกับ ติดตาม ความก้าวหน้าของสถานศึกษาและให้</t>
  </si>
  <si>
    <t>ความช่วยเหลือเป็นรายโรง</t>
  </si>
  <si>
    <t>(Effective Service Areas)</t>
  </si>
  <si>
    <t>ข้อ 2.ร้อยละ 100 ของผู้รับบริการ มีความพึงพอใจ</t>
  </si>
  <si>
    <r>
      <t xml:space="preserve">แผนปฏิบัติงาน </t>
    </r>
    <r>
      <rPr>
        <sz val="16"/>
        <color indexed="8"/>
        <rFont val="TH Niramit AS"/>
        <family val="0"/>
      </rPr>
      <t>(สนองกลยุทธ์ที่ 1 )</t>
    </r>
  </si>
  <si>
    <t>สนองตัวบ่งชี้ที่.. /</t>
  </si>
  <si>
    <t xml:space="preserve">รายการประเมินที่... </t>
  </si>
  <si>
    <t>มีโครงการรองรับมาตรฐานสำนักงานที่ 2 ดังนี้ (สนองกลยุทธ์ที่ 5)</t>
  </si>
  <si>
    <t>คงเหลือ</t>
  </si>
  <si>
    <t>ได้รับงบประมาณ</t>
  </si>
  <si>
    <t>มาตรฐานที่ 1-5 ได้รับงบ</t>
  </si>
  <si>
    <t xml:space="preserve">มาตรฐานที่ 1  </t>
  </si>
  <si>
    <t>มาตรฐานที่ 2</t>
  </si>
  <si>
    <t>มาตรฐานที่ 3</t>
  </si>
  <si>
    <t>มาตรฐานที่ 4</t>
  </si>
  <si>
    <t>มาตรฐานที่ 5</t>
  </si>
  <si>
    <t xml:space="preserve">            ข้อ 2 ปี 2555 - 2557 เป็นการประเมินภายนอก รอบ 3</t>
  </si>
  <si>
    <r>
      <t xml:space="preserve">แผนปฏิบัติงาน </t>
    </r>
    <r>
      <rPr>
        <sz val="16"/>
        <color indexed="8"/>
        <rFont val="TH Niramit AS"/>
        <family val="0"/>
      </rPr>
      <t>(สนองกลยุทธ์ที่ …………. )</t>
    </r>
  </si>
  <si>
    <t>จ่ายให้ 5 กลยุทธ์แล้ว</t>
  </si>
  <si>
    <t xml:space="preserve"> 5 กลยุทธ์ ได้รับงบกรอบเพดาน </t>
  </si>
  <si>
    <t>สนองมาตรฐานสำนักงานที่ ........................(สนองกลยุทธ์ที่ 5)</t>
  </si>
  <si>
    <t>มีโครงการรองรับมาตรฐานสำนักงานที่ 1 ดังนี้ (สนองกลยุทธ์ที่ 5)</t>
  </si>
  <si>
    <t>กรอบเพดานวงเงิน</t>
  </si>
  <si>
    <t>(Celiling)</t>
  </si>
  <si>
    <t>เครือข่าย</t>
  </si>
  <si>
    <t>สำนักงาน</t>
  </si>
  <si>
    <t>5 กลยุทธ์</t>
  </si>
  <si>
    <t>จัดสรรแล้ว</t>
  </si>
  <si>
    <t>(1).</t>
  </si>
  <si>
    <t>(2).</t>
  </si>
  <si>
    <t>(3).</t>
  </si>
  <si>
    <t>คงเหลือ/ติดลบ</t>
  </si>
  <si>
    <t>จัดสรรให้ 13 เครือข่าย</t>
  </si>
  <si>
    <t>เครือข่ายที่</t>
  </si>
  <si>
    <t>ขอมา</t>
  </si>
  <si>
    <t>ตั้งเป้าจัดให้</t>
  </si>
  <si>
    <t>กรอบเพดานแยกตามกลยุทธ์</t>
  </si>
  <si>
    <t>จัดสรรให้</t>
  </si>
  <si>
    <t>รวมขอมา</t>
  </si>
  <si>
    <t>13 เครือข่ายได้รับงบกรอบเพดาน</t>
  </si>
  <si>
    <t>เกิน</t>
  </si>
  <si>
    <t>วิรัตน์</t>
  </si>
  <si>
    <t>จงกล</t>
  </si>
  <si>
    <t>สว่างศรี</t>
  </si>
  <si>
    <t>อัจฉรา</t>
  </si>
  <si>
    <t>3 คน</t>
  </si>
  <si>
    <t>12 เดือน</t>
  </si>
  <si>
    <t>วีรยา</t>
  </si>
  <si>
    <t>หนึ่งฤทัย</t>
  </si>
  <si>
    <t>กรุณา</t>
  </si>
  <si>
    <t>4 คน</t>
  </si>
  <si>
    <t>ตค.55-กย.56</t>
  </si>
  <si>
    <t>วีรชัย</t>
  </si>
  <si>
    <t>บุญตา</t>
  </si>
  <si>
    <t>คน</t>
  </si>
  <si>
    <t>กย.56</t>
  </si>
  <si>
    <t>บุญจริง</t>
  </si>
  <si>
    <t>เม.ย56</t>
  </si>
  <si>
    <t>ปีละ 6 ครั้ง</t>
  </si>
  <si>
    <t>ปีละ 10 ครั้ง</t>
  </si>
  <si>
    <t>ปีละ 4 ครั้ง</t>
  </si>
  <si>
    <t>(ธนะพร)</t>
  </si>
  <si>
    <t>(สุภัทรา)</t>
  </si>
  <si>
    <t>(วราภรณ์)</t>
  </si>
  <si>
    <t>งบ</t>
  </si>
  <si>
    <t xml:space="preserve"> สพป.</t>
  </si>
  <si>
    <t xml:space="preserve">งบ </t>
  </si>
  <si>
    <t>พย.55</t>
  </si>
  <si>
    <t xml:space="preserve">  3.ประชุมอบรมเชิงปฏิบัติการจัดทำข้อมูล (10 มิย.)</t>
  </si>
  <si>
    <t xml:space="preserve">  2.ประชุมจัดตั้ง จัดสรรฯ(15คนx12ครั้งx30บาท)</t>
  </si>
  <si>
    <t>ผู้เข้าร่วม 275 คน และผู้มีเกียรติ 25 คน</t>
  </si>
  <si>
    <t>4 ไตรมาส</t>
  </si>
  <si>
    <t xml:space="preserve"> (อบรมเชิงปฏิบัติการกิจกรรมค่ายจิตอาสาพัฒนาชุมชน 150 คน 3 วัน 2 คืน )</t>
  </si>
  <si>
    <t xml:space="preserve"> 1.ประชุมคณะกรรมการ/จนท.ผู้เกี่ยวข้อง</t>
  </si>
  <si>
    <t xml:space="preserve"> 2.ปฏิบัติงานนอกเวลาราชการ</t>
  </si>
  <si>
    <t xml:space="preserve"> 3.สรุปผลการดำเนินงาน 100 เล่ม</t>
  </si>
  <si>
    <t xml:space="preserve"> 4.รายงานผลการดำเนินงาน 200 เล่ม</t>
  </si>
  <si>
    <t xml:space="preserve"> 1.ค่าอาหารกลางวัน 135คนx80บาทx6ครั้ง </t>
  </si>
  <si>
    <t xml:space="preserve"> 2.ค่าอาหารว่าง/เครื่องดื่ม 135คนx30บาทx6ครั้ง</t>
  </si>
  <si>
    <t>ไตรมาสที่ 2,3,4</t>
  </si>
  <si>
    <t>1) ยกย่องเชิดชูเกียรติข้าราชการครูและบุคลากรฯ 56</t>
  </si>
  <si>
    <t>1) ส่งเสริมระบบการดูแลช่วยเหลือนักเรียน</t>
  </si>
  <si>
    <t>กิจกรรมที่ 1</t>
  </si>
  <si>
    <t xml:space="preserve"> 1.1 นิเทศติตามการคัดกรองนักเรียน2รร ยางกลัดเหนือ กลัดใต้ </t>
  </si>
  <si>
    <t xml:space="preserve"> 1.2 พัฒนาเพื่อนเรียนที่ปรึกษา YC รร.ต้นแบบ 4 รร. </t>
  </si>
  <si>
    <t xml:space="preserve"> 1.3 เยี่ยนบ้านนักเรียนระดับสถานศึกษา</t>
  </si>
  <si>
    <t xml:space="preserve"> 1.4 เยี่ยมบ้านนักเรียนระดับเขตพื้นที่</t>
  </si>
  <si>
    <t xml:space="preserve"> 2.1 ป้ายประชาสัมพันธ์ ไวนิลขนาด 200*80 ซม.</t>
  </si>
  <si>
    <t xml:space="preserve"> 2.2 ติดตามเด็กออกกลางคัน,เด็กตกหล่น,เด็กจบป.6 ม.3</t>
  </si>
  <si>
    <t xml:space="preserve"> 3.3 จัดสรรให้โรงเรียนละ 10,000 บาท </t>
  </si>
  <si>
    <t xml:space="preserve"> 3.2 คัดเลือกโรงเรียนเหลือ 5 โรง</t>
  </si>
  <si>
    <t xml:space="preserve"> 3.1 สำรวจโรงเรียนขยายโอกาสฯที่เข้าร่วมกิจกรรม</t>
  </si>
  <si>
    <t xml:space="preserve"> 1.ประชุมผู้เกี่ยวข้อง 50 คนๆละ 30 บาทจำนวน 3 ครั้ง</t>
  </si>
  <si>
    <r>
      <rPr>
        <b/>
        <sz val="14"/>
        <color indexed="8"/>
        <rFont val="TH Niramit AS"/>
        <family val="0"/>
      </rPr>
      <t>กิจกรรมที่ 2</t>
    </r>
    <r>
      <rPr>
        <sz val="14"/>
        <color indexed="8"/>
        <rFont val="TH Niramit AS"/>
        <family val="0"/>
      </rPr>
      <t xml:space="preserve"> ประชุมข้าราชการและลูกจ้าง สพป.พบ.1</t>
    </r>
  </si>
  <si>
    <t xml:space="preserve"> 2.อาหารว่างและเครื่องดื่ม(20x10x30)</t>
  </si>
  <si>
    <t xml:space="preserve"> 1.เบี้ยประชุม 10 ครั้ง ( 17 คน)</t>
  </si>
  <si>
    <t xml:space="preserve">      การจัดทำป้าย เอกสาร แผนภูมิ ป้ายชื่อ คำขวัญ กลยุทธ์ที่เกี่ยวข้อง</t>
  </si>
  <si>
    <t xml:space="preserve">      รวม 8,000 บาท)</t>
  </si>
  <si>
    <t>กลุ่มนโยบายฯ</t>
  </si>
  <si>
    <t xml:space="preserve"> -วุฒิบัตรที่มีครูผ่านการพัฒนา 100 % จำนวน 100 แผ่น</t>
  </si>
  <si>
    <t>รองสายัญ</t>
  </si>
  <si>
    <t xml:space="preserve">  (อาหารว่างและเครื่องดื่ม 120 คน x 25 บาท)</t>
  </si>
  <si>
    <t xml:space="preserve">  -ผู้อาวุโส 15 คน ข้าราชการ สพป.พบ. 105 คน รวม 120 คน</t>
  </si>
  <si>
    <t xml:space="preserve"> -จ้างจัดพานดอกไม้และพวงมาลัย 15 ๆ ละ 100 บาท</t>
  </si>
  <si>
    <t xml:space="preserve"> -จ้างเขียนป้าย 1 แผ่น</t>
  </si>
  <si>
    <t xml:space="preserve">          -ถวายปัจจัยประธานสงฆ์ 1 รูป</t>
  </si>
  <si>
    <t xml:space="preserve">          -อาหารปิ่นโต 9 เถา ๆ ละ 800 บาท</t>
  </si>
  <si>
    <t xml:space="preserve">          -เครื่องไทยธรรมพร้อมดอกไม้ 9 ชุด ๆละ 250</t>
  </si>
  <si>
    <t xml:space="preserve">          -จ้างจัดโต๊ะหมู่บูชา 500 บาท</t>
  </si>
  <si>
    <t xml:space="preserve">          -ค่ากรอบเกียรติบัตร 70 กรอบ ๆ ละ 120 บาท</t>
  </si>
  <si>
    <t xml:space="preserve">          -ค่าของที่ระลึก 70 ชิ้น ๆ ละ 500 บาท</t>
  </si>
  <si>
    <t xml:space="preserve">          -อาหารว่าง/เครื่องดื่ม 300 คนๆ 20 บาท</t>
  </si>
  <si>
    <t xml:space="preserve">          -ถวายปัจจัยพระภิกษุสงฆ์ 8 รูปๆ 500 บาท</t>
  </si>
  <si>
    <t xml:space="preserve">          -เลี้ยงอาหารผู้เข้าร่วม 300 คน ๆ ละ 80 บาท </t>
  </si>
  <si>
    <t xml:space="preserve">          -น้ำดื่มถวายพระสงฆ์องค์ละ 20 บาท (9x20)</t>
  </si>
  <si>
    <t>สมบัติ</t>
  </si>
  <si>
    <t>ทรงเกียรติ</t>
  </si>
  <si>
    <t>การประเมินคุณภาพการศึกษาขั้นพื้นฐานเพื่อการประกันคุณภาพ</t>
  </si>
  <si>
    <t>ผู้เรียนชั้นประถมศึกษาปีที่ 3  ปีการศึกษา 2555</t>
  </si>
  <si>
    <t>การประเมินคุณภาพการศึกษาขั้นพื้นฐาน เพื่อการประกันคุณภาพ</t>
  </si>
  <si>
    <t xml:space="preserve"> ผู้เรียนชั้นป.2 ป.5 และชั้น ม.2  ในลักษณะการประเมินระดับท้องถิ่น</t>
  </si>
  <si>
    <t xml:space="preserve"> (Local  Assessment  System)ปีการศึกษา 2555)</t>
  </si>
  <si>
    <t>อบรมเชิงปฏิบัติการพัฒนาระบบประกันคุณภาพภายใน</t>
  </si>
  <si>
    <t xml:space="preserve">เพื่อเตรียมความรองรับการประเมินคุณภาพภายนอก </t>
  </si>
  <si>
    <t xml:space="preserve"> รอบ 3  ปีงบประมาณ  2556</t>
  </si>
  <si>
    <t>เขมณัฏฐ์</t>
  </si>
  <si>
    <t>ของสถานศึกษาฯ(กรณีโรงเรียนที่ไม่ได้รับการรับรอง</t>
  </si>
  <si>
    <t>คุณภาพภายนอก รอบ ๓  ปีงบประมาณ  ๒๕๕๔)</t>
  </si>
  <si>
    <t>จ้างบุคลากร 3 คน ๆ ละ 22,290 บาท</t>
  </si>
  <si>
    <t>อบรมเชิงปฏิบัติการจัดทำแผนพัฒนาการจัดการศึกษา</t>
  </si>
  <si>
    <t>มฐ.3</t>
  </si>
  <si>
    <t>การยกระดับผลสัมฤทธิ์ทางการเรียนคณิตศาสตร์</t>
  </si>
  <si>
    <t xml:space="preserve">พัฒนาการคิดอย่างมีวิจารณญาณ กลุ่มสาระการเรียนรู้วิทยาศาสตร์ </t>
  </si>
  <si>
    <t>สำหรับนักเรียน ชั้นมัธยมศึกษาปีที่ 3</t>
  </si>
  <si>
    <t>กิตติมา</t>
  </si>
  <si>
    <t>การพัฒนาทักษะกระบวนการทางวิทยาศาสตร์ของนักเรียนชั้น ป.6</t>
  </si>
  <si>
    <t>สมเกียรติ</t>
  </si>
  <si>
    <t>รัชนี</t>
  </si>
  <si>
    <t>การนิเทศ ติดตามตรวจสอบระบบประกันคุณภาพ</t>
  </si>
  <si>
    <t>ภายในสถานศึกษาโดยต้นสังกัด</t>
  </si>
  <si>
    <t>ชรินทร์</t>
  </si>
  <si>
    <t>โดยคณะกรรมการเขตพื้นที่การศึกษา สพป.พบ.1</t>
  </si>
  <si>
    <t xml:space="preserve"> ประเมินผลและนิเทศการศึกษาของ สพป.เพชรบุรีเขต 1</t>
  </si>
  <si>
    <t>การพัฒนาการเรียนการสอนสาระการเรียนรู้ภาษาต่างประเทศ</t>
  </si>
  <si>
    <t>มานพ</t>
  </si>
  <si>
    <t>นิเทศ ติดตาม และประเมินผลการจัดการศึกษาของสถานศึกษา</t>
  </si>
  <si>
    <t>กาญจนา</t>
  </si>
  <si>
    <t>เครือชุลี</t>
  </si>
  <si>
    <t xml:space="preserve">พัฒนากระบวนการจัดการเรียนรู้และยกระดับผลสัมฤทธิ์
</t>
  </si>
  <si>
    <t>ทางการเรียนกลุ่มสาระการเรียนรู้สังคมศึกษา ศาสนา และวัฒนธรรม</t>
  </si>
  <si>
    <t>สมพงษ์</t>
  </si>
  <si>
    <t>ศูนย์สื่อวิชาการและงานศึกษานิเทศก์ด้านเทคโนโลยีการศึกษา</t>
  </si>
  <si>
    <t>2) สุนทรียการสืบสานเอกลักษณ์</t>
  </si>
  <si>
    <t>1) นักเรียนรุ่นใหม่หัวใจประชาธิปไย สำนึกในความรักชาติ</t>
  </si>
  <si>
    <t>3)การจัดกิจกรรมการเรียนรู้สู่ประชาคมอาเซียน</t>
  </si>
  <si>
    <r>
      <rPr>
        <b/>
        <sz val="14"/>
        <color indexed="8"/>
        <rFont val="TH Niramit AS"/>
        <family val="0"/>
      </rPr>
      <t>กิจกรรมที่ 2</t>
    </r>
    <r>
      <rPr>
        <sz val="14"/>
        <color indexed="8"/>
        <rFont val="TH Niramit AS"/>
        <family val="0"/>
      </rPr>
      <t xml:space="preserve"> ดูแล ช่วยเหลือนักเรียนวัยการศึกษาภาคบังคับ</t>
    </r>
  </si>
  <si>
    <r>
      <rPr>
        <b/>
        <sz val="14"/>
        <rFont val="TH Niramit AS"/>
        <family val="0"/>
      </rPr>
      <t>กิจกรรมที่ 3</t>
    </r>
    <r>
      <rPr>
        <sz val="14"/>
        <rFont val="TH Niramit AS"/>
        <family val="0"/>
      </rPr>
      <t>.พัฒนาเด็กไทยด้วยกิจกรรมบ้านหลังเรียน</t>
    </r>
  </si>
  <si>
    <t>2)การพัฒนาครูและบุคลากรฯด้วยระบบ e-Training</t>
  </si>
  <si>
    <t xml:space="preserve"> (UTQ Online) </t>
  </si>
  <si>
    <t xml:space="preserve"> 1/1,2</t>
  </si>
  <si>
    <t>1/1,2</t>
  </si>
  <si>
    <t xml:space="preserve">      ชมเชย ที่ 1 ที่ 2 รวม 2 รางวัลๆละ 250 บาท .รวม.500 บาท</t>
  </si>
  <si>
    <t xml:space="preserve">  1  วัน</t>
  </si>
  <si>
    <t xml:space="preserve">นร.ชั้น ป.3 ทุกคน </t>
  </si>
  <si>
    <t>รร.</t>
  </si>
  <si>
    <t xml:space="preserve">ศิลปหัตถกรรมนักเรียน  </t>
  </si>
  <si>
    <t>นร.ป.2 ป.5</t>
  </si>
  <si>
    <t>และนร.ที่สมัครสอบ</t>
  </si>
  <si>
    <t>ครูคณิต ป.3 ป.5</t>
  </si>
  <si>
    <t>( 4 กิจกรรม )</t>
  </si>
  <si>
    <t xml:space="preserve">และม.2 </t>
  </si>
  <si>
    <t>ทุกคน</t>
  </si>
  <si>
    <t>สมหมาย</t>
  </si>
  <si>
    <t>ผกาวัลย์</t>
  </si>
  <si>
    <t>รร.ขยายโอกาส</t>
  </si>
  <si>
    <t>40 รร.</t>
  </si>
  <si>
    <t>1 วัน</t>
  </si>
  <si>
    <t>กิจกรรม</t>
  </si>
  <si>
    <t>ละ 2 วัน</t>
  </si>
  <si>
    <t xml:space="preserve"> 2 ครั้ง</t>
  </si>
  <si>
    <t>2 กิจกรรมอบรมครู</t>
  </si>
  <si>
    <t>2 วัน</t>
  </si>
  <si>
    <t>14 เครือข่าย</t>
  </si>
  <si>
    <t>ครู 40 คน</t>
  </si>
  <si>
    <t>พัฒนาผลสัมฤทธิ์สุขศึกษาพลศึกษา (ครูวิชาการ)</t>
  </si>
  <si>
    <t>103 คน</t>
  </si>
  <si>
    <t>พัฒนาประสิทธิภาพการเรียนการสอนด้วยสื่อเทคโนโลยี (ครู ป.1 )</t>
  </si>
  <si>
    <t>ศน.และ รร.103โรง</t>
  </si>
  <si>
    <t>นร.3,000 คน</t>
  </si>
  <si>
    <t>2 ครั้ง</t>
  </si>
  <si>
    <t>งบบริหาร สนง. ได้รับงบกรอบเพดาน</t>
  </si>
  <si>
    <t>สนองกลยุทธ์ที่ 5</t>
  </si>
  <si>
    <t>สนองกลยุทธ์</t>
  </si>
  <si>
    <t>ที่ 5 และสนอง</t>
  </si>
  <si>
    <t>มาตรฐานนี้ด้วย</t>
  </si>
  <si>
    <t>"</t>
  </si>
  <si>
    <t>ที่ 4 และสนอง</t>
  </si>
  <si>
    <t>และสนอง มฐ.นี้ด้วย</t>
  </si>
  <si>
    <t>มาลี/บุญตา</t>
  </si>
  <si>
    <t>กลุ่ม</t>
  </si>
  <si>
    <t xml:space="preserve"> ปี 2556</t>
  </si>
  <si>
    <t>13 เครือข่าย</t>
  </si>
  <si>
    <t>จนท.กลุ่มนโยบายฯ</t>
  </si>
  <si>
    <t>สพฐ. 87</t>
  </si>
  <si>
    <t>เอกชน 8</t>
  </si>
  <si>
    <t xml:space="preserve">      ถ้วยรางวัล 3.ถ้วย ๆ ละ 35 บาท รวม 1,050 บาท</t>
  </si>
  <si>
    <t>รองผอ.,ศึกษานิเทศก์</t>
  </si>
  <si>
    <t xml:space="preserve">โดยคณะกรรมการเขตพื้นที่การศึกษา สพป.พบ.1  </t>
  </si>
  <si>
    <t>ประสิทธิภาพการบริหารจัดการ สพป.เพชรบุรี เขต 1</t>
  </si>
  <si>
    <t xml:space="preserve">  -เกิน</t>
  </si>
  <si>
    <t>เกินภาพรวม</t>
  </si>
  <si>
    <t xml:space="preserve"> 5 กลยุทธ์</t>
  </si>
  <si>
    <t>ได้รับงบฯ</t>
  </si>
  <si>
    <t xml:space="preserve">เพื่อพัฒนาคุณภาพภารศึกษา </t>
  </si>
  <si>
    <t>มี.ค56</t>
  </si>
  <si>
    <t xml:space="preserve">        ประเมินผลและนิเทศการศึกษา 6 ครั้ง</t>
  </si>
  <si>
    <t>กพ.56</t>
  </si>
  <si>
    <t>ธค.55-กย.56</t>
  </si>
  <si>
    <t>ภาค 1/2556</t>
  </si>
  <si>
    <t>102 คน</t>
  </si>
  <si>
    <t>สพป.เพชรบุรี เขต 1 วันที่  29 พฤศจิกายน 2555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</si>
  <si>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</si>
  <si>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</si>
  <si>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</si>
  <si>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</si>
  <si>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</si>
  <si>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</si>
  <si>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</si>
  <si>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</si>
  <si>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</si>
  <si>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</si>
  <si>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</si>
  <si>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</si>
  <si>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</si>
  <si>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1)พัฒนาคุณภาพการศึกษาระดับเครือข่าย</t>
  </si>
  <si>
    <t>ตค.55-มีค.56</t>
  </si>
  <si>
    <t>.มีค.56</t>
  </si>
  <si>
    <t>มีนาคม.56</t>
  </si>
  <si>
    <t xml:space="preserve">  และการศึกษาขั้นพื้นฐาน (เด็กตกหล่น)</t>
  </si>
  <si>
    <t>อำเภอ</t>
  </si>
  <si>
    <t>มี.ค 2556</t>
  </si>
  <si>
    <t xml:space="preserve">  13.4 ประชุมจัดทำข้อมูลและเครื่องมือการติดตาตรวจสอบ</t>
  </si>
  <si>
    <t>4) การส่งเสริม สนับสนุน การบริหารและจัดการศึกษา</t>
  </si>
  <si>
    <t>5) การติดตามและประเมินผลการบริหารจัดการศึกษา สพป.พบ.1</t>
  </si>
  <si>
    <t>6) ประชุมสร้างความเข้าใจในการบริหารงานเพื่อพัฒนา</t>
  </si>
  <si>
    <t>7)สืบสานวัฒนธรรมประเพณีไทย ประจำปี 2556</t>
  </si>
  <si>
    <t xml:space="preserve">   7.1 พิธีทรงน้ำพระและรดน้ำขอพรผู้อาวุโส วันสงกรานต์</t>
  </si>
  <si>
    <t xml:space="preserve">  7.2 จัดงานเกษียณอายุราชการ ปี 2556 ผู้เกษียณ จำนวน 70 คน</t>
  </si>
  <si>
    <t xml:space="preserve">    7.2.1 พิธีสงฆ์ (15,000 บาท)</t>
  </si>
  <si>
    <t xml:space="preserve">   7.2.2 ค่าจ้างจัดตกแต่งสถานที่</t>
  </si>
  <si>
    <t xml:space="preserve">   7.2.3 เกียรติบัตรและของที่ระลึก(43,400บาท)</t>
  </si>
  <si>
    <t xml:space="preserve">   7.2.4 จ้างทำเอกสาร 100 เล่มๆ ละ 70 บาท</t>
  </si>
  <si>
    <t xml:space="preserve">   7.2.5 ค่าอาหารและเครื่องดื่ม(35,600 บาท)</t>
  </si>
  <si>
    <t>8) อบรมเชิงปฏิบัติการพัฒนาระบบประกันคุณภาพภายใน</t>
  </si>
  <si>
    <t>10) การนิเทศ ติดตามตรวจสอบระบบประกันคุณภาพ</t>
  </si>
  <si>
    <t>9) อบรมเชิงปฏิบัติการจัดทำแผนพัฒนาการจัดการศึกษาของ</t>
  </si>
  <si>
    <t>สถานศึกษาฯ(กรณีโรงเรียนที่ไม่ได้รับการรับรองคุณภาพภายนอก</t>
  </si>
  <si>
    <t xml:space="preserve">รอบ ๓  ปีงบประมาณ  ๒๕๕๔) </t>
  </si>
  <si>
    <t>11) การจัดการความรู้ด้วยเว็บไซต์แมงมุม</t>
  </si>
  <si>
    <t>12) จ้างบุคลากร 3 คน ๆ ละ 22,290 บาท</t>
  </si>
  <si>
    <t>13)การประชุมคณะกรรมการ ติดตาม ตรวจสอบ</t>
  </si>
  <si>
    <t xml:space="preserve">  13.1 จัดทำรายงานผลปีงบประมาณ 2555</t>
  </si>
  <si>
    <t xml:space="preserve">  13.2 ประชุมจัดทำแผนการติดตามตรวจสอบปีงบฯ 2556</t>
  </si>
  <si>
    <t xml:space="preserve">  13.3 จัดประชุมคณะกรรมการติดตาม  ตรวจสอบ  </t>
  </si>
  <si>
    <t xml:space="preserve">  13.5 ประชุมสัมมนาคณะกรรมการและอนุกรรมการ</t>
  </si>
  <si>
    <t xml:space="preserve">  13.6 ประชุมจัดทำรายงานกผลการติดตามตรวจสอบ</t>
  </si>
  <si>
    <t>14) เสริมสร้าง OD (ไม่ได้ส่งโครงการ)</t>
  </si>
  <si>
    <t>15) ปรับภูมิทัศน์ "สำนักงานน่าอยู่ น่าทำงาน"</t>
  </si>
  <si>
    <t xml:space="preserve">  15.1 จัดสรรให้ 8กลุ่มๆละ 1,000 บาทเพื่อจัดกิจกรรมเตรียมประกวดเช่น</t>
  </si>
  <si>
    <t xml:space="preserve">  15.2 ค่าอาหารว่าง/เครื่องดื่ม ประชุม 15 คน (15คนx30บาท)= 450 บาท</t>
  </si>
  <si>
    <t xml:space="preserve">  15.3 ค่าทำถ้วยรางวัล/เกียรติบัตร (1,550 บาท)</t>
  </si>
  <si>
    <t>มีค.56</t>
  </si>
  <si>
    <t xml:space="preserve">กิจกรรมที่ 1 ประชุมประจำเดือนผู้บริหารการศึกษา/ผู้บริหารสถานศึกษา </t>
  </si>
  <si>
    <t>12 ครั้ง</t>
  </si>
  <si>
    <t>20 ธค-กย.56</t>
  </si>
  <si>
    <t>100 คน</t>
  </si>
  <si>
    <t>ดร.ชูศักดิ์</t>
  </si>
  <si>
    <t>2)รองรับนโยบายเร่งด่วน</t>
  </si>
  <si>
    <t>ผอ.กนก</t>
  </si>
  <si>
    <t>3)  พื่อพัฒนาประสิทธิภาพการวางแผน</t>
  </si>
  <si>
    <t xml:space="preserve">  1. จัดทำเอกสารแผนปฏิบัติฯปี 56 </t>
  </si>
  <si>
    <t xml:space="preserve">  2.ประชุมจัดตั้ง จัดสรรฯ </t>
  </si>
  <si>
    <t xml:space="preserve"> 3.จัดทำเอกสาร 200 เล่มๆ ละ 150 บาท</t>
  </si>
  <si>
    <t xml:space="preserve"> 1.ค่าอาหารกลางวัน 100คนx80บาท</t>
  </si>
  <si>
    <t>8 กลุ่ม</t>
  </si>
  <si>
    <t>จากการประเมิน(Quality Schools)</t>
  </si>
  <si>
    <t>3)พื่อพัฒนาประสิทธิภาพการวางแผน</t>
  </si>
  <si>
    <t xml:space="preserve"> เสริมสร้าง OD (ไม่ได้ส่งโครงการ)</t>
  </si>
  <si>
    <t xml:space="preserve"> ปรับภูมิทัศน์ "สำนักงานน่าอยู่ น่าทำงาน"</t>
  </si>
  <si>
    <t xml:space="preserve"> ประชุมสร้างความเข้าใจในการบริหารงานเพื่อพัฒนา</t>
  </si>
  <si>
    <t>สืบสานวัฒนธรรมประเพณีไทย ประจำปี 2556</t>
  </si>
  <si>
    <t>3)พัฒนาคุณภาพการศึกษาระดับเครือข่าย</t>
  </si>
  <si>
    <t>1)การส่งเสริม สนับสนุน การบริหารและจัดการศึกษา</t>
  </si>
  <si>
    <t>2)การประชุมคณะกรรมการ ติดตาม ตรวจสอบ</t>
  </si>
  <si>
    <t xml:space="preserve"> 2.ค่าอาหารว่าง/เครื่องดื่ม 100คนx30บาทx6ครั้ง</t>
  </si>
  <si>
    <t>โครงการบริหารจัดการโดยมุ่งผลสัมฤทธิ์และพัฒนระบบอย่างมีประสิทธิภาพตามเกณฑ์ PMQA</t>
  </si>
  <si>
    <t>บริหารจัดการโดยมุ่งผลสัมฤทธิ์และพัฒนระบบ</t>
  </si>
  <si>
    <t>อย่างมีประสิทธิภาพตามเกณฑ์ PMQA</t>
  </si>
  <si>
    <t>สุชาดา</t>
  </si>
  <si>
    <t>กยุท4เหลือ</t>
  </si>
  <si>
    <t xml:space="preserve">  บวก</t>
  </si>
  <si>
    <t xml:space="preserve"> บวก</t>
  </si>
  <si>
    <t>กยุท 2</t>
  </si>
  <si>
    <t>กยุท4เดิมเหลือ</t>
  </si>
  <si>
    <t xml:space="preserve">ลบออก </t>
  </si>
  <si>
    <t>เพิ่มให้ ก 5</t>
  </si>
  <si>
    <t>.2/1</t>
  </si>
  <si>
    <t>1)รองรับนโยบายเร่งด่วน</t>
  </si>
  <si>
    <t>2)พัฒนาคุณภาพการศึกษาระดับเครือข่าย</t>
  </si>
  <si>
    <t>1,2/1,2,3</t>
  </si>
  <si>
    <t>1/2,3</t>
  </si>
  <si>
    <t>และนำงบ 169,740 ไปรวม กับ ก.1</t>
  </si>
  <si>
    <t xml:space="preserve">   1. ค่าวัสดุสำนักงาน</t>
  </si>
  <si>
    <t xml:space="preserve">   2. ค่าน้ำมันเชื้อเพลิง</t>
  </si>
  <si>
    <t xml:space="preserve">   3. ค่าจ้างเหมาบริการ ประกอบด้วย</t>
  </si>
  <si>
    <t xml:space="preserve">   4. ค่าเช่า e - office / ดูแล / ปรับปรุงระบบ IT</t>
  </si>
  <si>
    <t xml:space="preserve">   5. ค่าไฟฟ้า</t>
  </si>
  <si>
    <t xml:space="preserve">   6. ค่าน้ำประปา</t>
  </si>
  <si>
    <t xml:space="preserve">   7. ค่าโทรศัพท์</t>
  </si>
  <si>
    <t xml:space="preserve">   8. ค่าไปรษณีย์</t>
  </si>
  <si>
    <t xml:space="preserve">   9. ค่าตอบแทน / ใช้สอย</t>
  </si>
  <si>
    <t xml:space="preserve">   10. ค่าสื่อประชาสัมพันธ์</t>
  </si>
  <si>
    <t>270 คน</t>
  </si>
  <si>
    <t>73 คน</t>
  </si>
  <si>
    <t>มฐ.1</t>
  </si>
  <si>
    <t xml:space="preserve">กิจกรรม 1 ประชุมประจำเดือนผู้บริหารการศึกษา/ผู้บริหารสถานศึกษา </t>
  </si>
  <si>
    <t>คงเหลือและนำไปจัดให้กลยุทธ์ที่ขาด คือ 1,และ5</t>
  </si>
  <si>
    <r>
      <rPr>
        <b/>
        <sz val="14"/>
        <color indexed="8"/>
        <rFont val="TH Niramit AS"/>
        <family val="0"/>
      </rPr>
      <t>กิจกรรมที่ 3</t>
    </r>
    <r>
      <rPr>
        <sz val="12"/>
        <color indexed="8"/>
        <rFont val="TH Niramit AS"/>
        <family val="0"/>
      </rPr>
      <t>การดำเนินการตามคำรับรองการปฏิบัติราชการฯ56 (ARS,KRS</t>
    </r>
    <r>
      <rPr>
        <sz val="14"/>
        <color indexed="8"/>
        <rFont val="TH Niramit AS"/>
        <family val="0"/>
      </rPr>
      <t>)</t>
    </r>
  </si>
  <si>
    <t>2/1,2,3</t>
  </si>
  <si>
    <t xml:space="preserve">   1.คณะกรรมการออกประเมินผล 10 รร. </t>
  </si>
  <si>
    <t xml:space="preserve">   2.ค่าพิมพ์เกียรติบัตร จำนวน 73 แผ่น</t>
  </si>
  <si>
    <t xml:space="preserve">   3.ค่ากรอบเกียรติบัตร   73 กรอบ </t>
  </si>
  <si>
    <t xml:space="preserve"> -ประชุมบุคลากร 270 คน </t>
  </si>
  <si>
    <t xml:space="preserve"> -จัดจ้างทำเอกสารรายงานผลการพัฒนา 120 เล่ม </t>
  </si>
  <si>
    <t>โดยความร่วมมือกับองค์กรปกครองส่วนท้องถิ่น</t>
  </si>
  <si>
    <t>1) พัฒนาคุณภาพการศึกษาระดับเครือข่าย</t>
  </si>
  <si>
    <t>1,732 คน</t>
  </si>
  <si>
    <t>300 คน</t>
  </si>
  <si>
    <t xml:space="preserve">  3.ประชุมเชิงปฏิบัติการจัดทำข้อมูลสารสนเทศ (10 มิย.)</t>
  </si>
  <si>
    <t xml:space="preserve">  1. จัดทำเอกสารแผนปฏิบัติการประจำปี 2556 </t>
  </si>
  <si>
    <t xml:space="preserve">  2.ประชุมจัดตั้ง จัดสรรงบประมาณ </t>
  </si>
  <si>
    <t xml:space="preserve">  พื่อพัฒนาประสิทธิภาพการวางแผน</t>
  </si>
  <si>
    <t xml:space="preserve"> การส่งเสริม สนับสนุน การบริหารและจัดการศึกษา</t>
  </si>
  <si>
    <t xml:space="preserve"> การติดตามและประเมินผลการบริหารจัดการศึกษา สพป.พบ.1</t>
  </si>
  <si>
    <t xml:space="preserve"> เพชรน้ำหนึ่ง</t>
  </si>
  <si>
    <t xml:space="preserve"> ยกย่องเชิดชูเกียรติข้าราชการครูและบุคลากรฯ 56</t>
  </si>
  <si>
    <t>การพัฒนาครูและบุคลากรฯด้วยระบบ e-Training</t>
  </si>
  <si>
    <t>การจัดกิจกรรมการเรียนรู้สู่ประชาคมอาเซียน</t>
  </si>
  <si>
    <t>เผยแพร่ความรู้กฎหมายแก่ข้าราชการครูและบุคลากร</t>
  </si>
  <si>
    <t>ทางการศึกษาในสังกัดทุกวันที่ 20 ของเดือน</t>
  </si>
  <si>
    <r>
      <rPr>
        <b/>
        <sz val="10"/>
        <color indexed="8"/>
        <rFont val="TH Niramit AS"/>
        <family val="0"/>
      </rPr>
      <t>กิจกรรมที่ 3</t>
    </r>
    <r>
      <rPr>
        <sz val="10"/>
        <color indexed="8"/>
        <rFont val="TH Niramit AS"/>
        <family val="0"/>
      </rPr>
      <t xml:space="preserve"> การดำเนินการตามคำรับรองการปฏิบัติราชการฯ56 (ARS,KRS)</t>
    </r>
  </si>
  <si>
    <t>14)</t>
  </si>
  <si>
    <t>การพัฒนาการเรียนการสอนปฐมวัย</t>
  </si>
  <si>
    <t>15)</t>
  </si>
  <si>
    <t>16)</t>
  </si>
  <si>
    <t>17)</t>
  </si>
  <si>
    <t>การส่งเสริมนิสัยรักการอ่าน</t>
  </si>
  <si>
    <t>18)</t>
  </si>
  <si>
    <t>การยกระดับคุณภาพโรงเรียนขนาดเล็ก</t>
  </si>
  <si>
    <t xml:space="preserve">ภายนอกรอบ ๓  ปีงบประมาณ  ๒๕๕๔) </t>
  </si>
  <si>
    <t xml:space="preserve">ปีละ </t>
  </si>
  <si>
    <t>10 ครั้ง</t>
  </si>
  <si>
    <t>รอบ 3  ปีงบประมาณ  2556</t>
  </si>
  <si>
    <t>ขับเคลื่อนจุดเน้นการพัฒนาคุณภาพผู้เรียนโดยนิเทศเต็มพิกัดทุกโรงเรียน</t>
  </si>
  <si>
    <t>1/2/1/6</t>
  </si>
  <si>
    <t>19)</t>
  </si>
  <si>
    <t>(สนองกลยุทธ์ที่ 1 และสนองกลยุทธ์นี้ด้วย)</t>
  </si>
  <si>
    <t>สถานศึกษาฯ(กรณีโรงเรียนที่ไม่ได้รับการรับรองคุณภาพ)</t>
  </si>
  <si>
    <t>4)การพัฒนาการเรียนการสอนสาระการเรียนรู้ภาษาต่างประเทศ</t>
  </si>
  <si>
    <t>5)เพชรน้ำหนึ่ง</t>
  </si>
  <si>
    <t>6)พัฒนาประสิทธิภาพผู้บริหารสถานศึกษา</t>
  </si>
  <si>
    <t>สถานศึกษาทุกแห่ง</t>
  </si>
  <si>
    <t>6) อบรมเชิงปฏิบัติการพัฒนาระบบประกันคุณภาพภายใน</t>
  </si>
  <si>
    <t>7) อบรมเชิงปฏิบัติการจัดทำแผนพัฒนาการจัดการศึกษาของ</t>
  </si>
  <si>
    <t>8) การนิเทศ ติดตามตรวจสอบระบบประกันคุณภาพ</t>
  </si>
  <si>
    <t>9) การจัดการความรู้ด้วยเว็บไซต์แมงมุม</t>
  </si>
  <si>
    <t>10) การประชุมคณะกรรมการ ติดตาม ตรวจสอบ</t>
  </si>
  <si>
    <t>11)รองรับนโยบายเร่งด่วนในการพัฒนาศักยภาพการบริหารจัดการ</t>
  </si>
  <si>
    <t>3) แผนพัฒนาการศึกษาจังหวัดและกลุ่มจังหวัด</t>
  </si>
  <si>
    <t>หมายเหตุ สนองกลยุทธ์ที่ 5 และสนองมาตรฐานนี้ด้วยทั้ง 3 โครงการ</t>
  </si>
  <si>
    <t>หมายเหตุ สนองกลยุทธ์ที่ 5 และสนองมาตรฐานนี้ด้วยทั้ง 5 โครงการ</t>
  </si>
  <si>
    <t>ไม่ใช้งบประมาณ</t>
  </si>
  <si>
    <t xml:space="preserve"> พัฒนาศักยภาพบุคลากรทางการศึกษา สพป.พบ.เขต 1</t>
  </si>
  <si>
    <r>
      <t>กลยุทธ์ ที่ 1</t>
    </r>
    <r>
      <rPr>
        <sz val="14"/>
        <color indexed="8"/>
        <rFont val="TH Niramit AS"/>
        <family val="0"/>
      </rPr>
      <t xml:space="preserve"> พัฒนาคุณภาพและมาตรฐานการศึกษาทุกระดับตามหลักสูตรและส่งเสริมความสามารถด้านเทคโนโลยีเพื่อเป็นเครื่องมือในการเรียนรู้ ( Raising the bar)</t>
    </r>
  </si>
  <si>
    <t>กลุ่มอำนวยการ</t>
  </si>
  <si>
    <t>กลุ่มแผนฯ</t>
  </si>
  <si>
    <t>(แผนงานฟื้นฟูความสัมพันธ์และพัฒนาความร่วมมือกับต่างประเทศฯ 125,000)</t>
  </si>
  <si>
    <t>6.1 พิธีทรงน้ำพระและรดน้ำขอพรผู้อาวุโส วันสงกรานต์</t>
  </si>
  <si>
    <t xml:space="preserve">6.2 จัดงานเกษียณอายุราชการ ปี 2556 ผู้เกษียณ </t>
  </si>
  <si>
    <t>5 กลยุทธ์/มาตรฐาน</t>
  </si>
  <si>
    <r>
      <rPr>
        <b/>
        <sz val="11"/>
        <color indexed="8"/>
        <rFont val="TH Niramit AS"/>
        <family val="0"/>
      </rPr>
      <t>กิจกรรม 2</t>
    </r>
    <r>
      <rPr>
        <sz val="11"/>
        <color indexed="8"/>
        <rFont val="TH Niramit AS"/>
        <family val="0"/>
      </rPr>
      <t xml:space="preserve"> ประชุมข้าราชการและลูกจ้าง สพป.พบ.1</t>
    </r>
  </si>
  <si>
    <t>มาตรฐานที่ 1</t>
  </si>
  <si>
    <t xml:space="preserve">สพป.เพชรบุรี เขต 1  ปีงบประมาณ 2556 </t>
  </si>
  <si>
    <t>11.1 โรงเรียนขยายโอกาส 21 รร. มี 2 เครือข่าย ๆ ละ 100,000 บาท</t>
  </si>
  <si>
    <t xml:space="preserve">  1.แผนปฏิบัติการประจำปีงบประมาณ 2556 </t>
  </si>
  <si>
    <t xml:space="preserve">  2.ประชุมพิจารณาจัดตั้ง จัดสรร งบประมาณ</t>
  </si>
  <si>
    <t xml:space="preserve">     - ค่าถ่ายเอกสาร (80,000)</t>
  </si>
  <si>
    <t xml:space="preserve">     - ค่าซ่อมรถยนต์ (82,000)</t>
  </si>
  <si>
    <t xml:space="preserve">     - ค่าซ่อมแอร์ (50,000)</t>
  </si>
  <si>
    <t xml:space="preserve">     - ค่าซ่อมคอมพิวเตอร์ (50,000)</t>
  </si>
  <si>
    <t xml:space="preserve">     - ค่าจ้างเหมาอื่น ๆ (150,380)</t>
  </si>
  <si>
    <t>ปรียนันทน์</t>
  </si>
  <si>
    <t>20)</t>
  </si>
  <si>
    <t>โครงการประกันการอ่านออกเขียนได้ 100 %</t>
  </si>
  <si>
    <t>ภาค1/2556</t>
  </si>
  <si>
    <t xml:space="preserve">พัฒนาคุณภาพการอ่านออก เขียนได้และยกระดับผลสัมฤทธิ์ทางการ  </t>
  </si>
  <si>
    <t>การยกระดับผลสัมฤทธิ์ทางการเรียนวิทยาศาสตร์</t>
  </si>
  <si>
    <t>สมบูรณ์</t>
  </si>
  <si>
    <t>ระบุกิจกรรม</t>
  </si>
  <si>
    <t>21)</t>
  </si>
  <si>
    <t>การพัฒนาระบบการวัดและประเมินผลการเรียนรู้</t>
  </si>
  <si>
    <t>นิตยา</t>
  </si>
  <si>
    <t>22)</t>
  </si>
  <si>
    <t>23)</t>
  </si>
  <si>
    <t>3)ขับเคลื่อนหลักปรัชญาเศรษฐกิจพอเพียงสู่สถานศึกษา (1 วัน)</t>
  </si>
  <si>
    <t>24)</t>
  </si>
  <si>
    <t>4) พัฒนานวัตกรรมเสริมสร้างคุณธรรมในสถานศึกษา</t>
  </si>
  <si>
    <t>ร.ร.</t>
  </si>
  <si>
    <t xml:space="preserve">ทุก </t>
  </si>
  <si>
    <t>เมย-สค.56</t>
  </si>
  <si>
    <t>จุดเน้นมาตรการ</t>
  </si>
  <si>
    <t>พัฒนาการเรียนการสอนภาษาอังกฤษโดยการใช้สื่อ Teacher's Kit</t>
  </si>
  <si>
    <t>พัฒนาการเรียนการสอนภาษาอังกฤษสำหรับนักเรียน ครูและบุคลากร</t>
  </si>
  <si>
    <t xml:space="preserve">พัฒนาการเรียนการสอนภาษาอังกฤษ(2)  </t>
  </si>
  <si>
    <t xml:space="preserve">เรียนรู้กลุ่มสาระการเรียนรู้ภาษาไทย  ป.3และป.4  ปีการศึกษา 2556 </t>
  </si>
  <si>
    <t>แผนงานสร้างและกระจายโอกาสทางการศึกษาให้ทั่วถึงและเป็นธรรม</t>
  </si>
  <si>
    <t>แผนงานฟื้นฟูความสัมพันธ์และพัฒนาความร่วมมือกับประเทศในภูมิภาคเตรียมความพร้อมสู่ประชาคมอาเซี่ยน</t>
  </si>
  <si>
    <t>หมายเหตุ</t>
  </si>
  <si>
    <t>บริหารฯโดยภาพรวมของเขตฯ</t>
  </si>
  <si>
    <t xml:space="preserve">2. สพฐ.จัดสรรงบฯเพิ่มโดยระบุกิจกรรม จำนวน 2,267,800 บาท </t>
  </si>
  <si>
    <t xml:space="preserve"> ตารางแสดงโครงการ/งบประมาณ ตาม 5 กลยุทธ์/มาตรฐาน สนง รวม 53 โครงการ</t>
  </si>
  <si>
    <t xml:space="preserve"> ตารางแสดงการได้รับจัดสรรโดยแยกตามแผนงานฯ</t>
  </si>
  <si>
    <t>3. รวมงบประมาณที่ได้รับจัดสรร จำนวน 10,267,800.00 บาท</t>
  </si>
  <si>
    <t>รองสายัณ</t>
  </si>
  <si>
    <t>บริหารจัดการโดยมุ่งผลสัมฤทธิ์และพัฒนาระบบ</t>
  </si>
  <si>
    <t xml:space="preserve">1. ได้รับจัดสรรงบฯเพื่อการพัฒนาฯโดยภาพรวมของของพื้นที่ฯ จำนวน 8,000,000 บาท </t>
  </si>
  <si>
    <t>กลุ่มนิเทศติดตามฯ 8 โครงการ(กลยุทธ์ที่ 1)</t>
  </si>
  <si>
    <t>กลุ่มนิเทศติดตามฯ 2 โครงการ (กลยุทธ์ที่ 2)</t>
  </si>
  <si>
    <t>โอนงบประมาณมาแล้ว 6,000,000 บาท(ข้อมูล ณ 10 ก.พ.56)</t>
  </si>
  <si>
    <t>กลุ่มนโยบายและแผน 2 โครงการ (กลยุทธ์ที่ 5)</t>
  </si>
  <si>
    <t>กลุ่มนิเทศติดตามฯ 1 โครงการ (กลยุทธ์ที่ 1)</t>
  </si>
  <si>
    <t>กุล่มนิเทศติดตามฯ 3 โครงการ (กลยุทธ์ที่ 1)</t>
  </si>
  <si>
    <t>(แผนงานฟื้นฟูความสัมพันธ์และพัฒนาความร่วมมือกับต่างประเทศฯ 365,000)</t>
  </si>
  <si>
    <t>(แผนงานฟื้นฟูความสัมพันธ์และพัฒนาความร่วมมือกับต่างประเทศฯ 87,000)</t>
  </si>
  <si>
    <t>(แผนงานฟื้นฟูความสัมพันธ์และพัฒนาความร่วมมือกับต่างประเทศฯ 620,000)</t>
  </si>
  <si>
    <t>2) พัฒนาประสิทธิภาพการบริหารจัดการศึกษา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</si>
</sst>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#,##0.0"/>
  </numFmts>
  <fonts count="136">
    <font>
      <sz val="10"/>
      <name val="Arial"/>
      <family val="0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sz val="100"/>
      <color indexed="8"/>
      <name val="Angsana New"/>
      <family val="1"/>
    </font>
    <font>
      <b/>
      <sz val="36"/>
      <color indexed="8"/>
      <name val="Angsana New"/>
      <family val="1"/>
    </font>
    <font>
      <b/>
      <sz val="36"/>
      <name val="Angsana New"/>
      <family val="1"/>
    </font>
    <font>
      <b/>
      <sz val="35"/>
      <name val="Angsana New"/>
      <family val="1"/>
    </font>
    <font>
      <b/>
      <sz val="35"/>
      <color indexed="8"/>
      <name val="Angsana New"/>
      <family val="1"/>
    </font>
    <font>
      <sz val="16"/>
      <color indexed="8"/>
      <name val="TH Niramit AS"/>
      <family val="0"/>
    </font>
    <font>
      <b/>
      <sz val="18"/>
      <color indexed="8"/>
      <name val="TH Niramit AS"/>
      <family val="0"/>
    </font>
    <font>
      <b/>
      <sz val="16"/>
      <color indexed="8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color indexed="8"/>
      <name val="TH Niramit AS"/>
      <family val="0"/>
    </font>
    <font>
      <sz val="14"/>
      <name val="TH Niramit AS"/>
      <family val="0"/>
    </font>
    <font>
      <sz val="14"/>
      <color indexed="8"/>
      <name val="TH Niramit AS"/>
      <family val="0"/>
    </font>
    <font>
      <sz val="12"/>
      <color indexed="8"/>
      <name val="TH Niramit AS"/>
      <family val="0"/>
    </font>
    <font>
      <b/>
      <sz val="15"/>
      <color indexed="8"/>
      <name val="TH Niramit AS"/>
      <family val="0"/>
    </font>
    <font>
      <sz val="13"/>
      <color indexed="8"/>
      <name val="TH Niramit AS"/>
      <family val="0"/>
    </font>
    <font>
      <u val="single"/>
      <sz val="16"/>
      <name val="TH Niramit AS"/>
      <family val="0"/>
    </font>
    <font>
      <sz val="11"/>
      <color indexed="8"/>
      <name val="TH Niramit AS"/>
      <family val="0"/>
    </font>
    <font>
      <sz val="10"/>
      <color indexed="8"/>
      <name val="TH Niramit AS"/>
      <family val="0"/>
    </font>
    <font>
      <sz val="18"/>
      <color indexed="8"/>
      <name val="TH Niramit AS"/>
      <family val="0"/>
    </font>
    <font>
      <sz val="28"/>
      <color indexed="8"/>
      <name val="TH Niramit AS"/>
      <family val="0"/>
    </font>
    <font>
      <sz val="36"/>
      <color indexed="8"/>
      <name val="TH Niramit AS"/>
      <family val="0"/>
    </font>
    <font>
      <sz val="35"/>
      <color indexed="8"/>
      <name val="TH Niramit AS"/>
      <family val="0"/>
    </font>
    <font>
      <sz val="12"/>
      <name val="Arial"/>
      <family val="2"/>
    </font>
    <font>
      <sz val="13"/>
      <name val="TH Niramit AS"/>
      <family val="0"/>
    </font>
    <font>
      <sz val="12"/>
      <name val="TH Niramit AS"/>
      <family val="0"/>
    </font>
    <font>
      <b/>
      <sz val="12"/>
      <color indexed="8"/>
      <name val="TH Niramit AS"/>
      <family val="0"/>
    </font>
    <font>
      <sz val="11"/>
      <name val="TH Niramit AS"/>
      <family val="0"/>
    </font>
    <font>
      <b/>
      <sz val="14"/>
      <name val="TH Niramit AS"/>
      <family val="0"/>
    </font>
    <font>
      <sz val="22"/>
      <color indexed="8"/>
      <name val="TH Niramit AS"/>
      <family val="0"/>
    </font>
    <font>
      <b/>
      <sz val="22"/>
      <color indexed="8"/>
      <name val="TH Niramit AS"/>
      <family val="0"/>
    </font>
    <font>
      <b/>
      <sz val="20"/>
      <color indexed="8"/>
      <name val="TH Niramit AS"/>
      <family val="0"/>
    </font>
    <font>
      <sz val="20"/>
      <name val="Arial"/>
      <family val="2"/>
    </font>
    <font>
      <sz val="15"/>
      <name val="TH Niramit AS"/>
      <family val="0"/>
    </font>
    <font>
      <sz val="16"/>
      <name val="Angsana New"/>
      <family val="1"/>
    </font>
    <font>
      <sz val="8"/>
      <name val="Arial"/>
      <family val="2"/>
    </font>
    <font>
      <sz val="12"/>
      <name val="Angsana New"/>
      <family val="1"/>
    </font>
    <font>
      <sz val="14"/>
      <name val="Angsana New"/>
      <family val="1"/>
    </font>
    <font>
      <b/>
      <sz val="10"/>
      <color indexed="8"/>
      <name val="TH Niramit AS"/>
      <family val="0"/>
    </font>
    <font>
      <sz val="14"/>
      <name val="Arial"/>
      <family val="2"/>
    </font>
    <font>
      <sz val="16"/>
      <name val="Arial"/>
      <family val="2"/>
    </font>
    <font>
      <b/>
      <sz val="13"/>
      <color indexed="8"/>
      <name val="TH Niramit AS"/>
      <family val="0"/>
    </font>
    <font>
      <b/>
      <sz val="12"/>
      <name val="TH SarabunPSK"/>
      <family val="2"/>
    </font>
    <font>
      <sz val="20"/>
      <color indexed="8"/>
      <name val="TH Niramit AS"/>
      <family val="0"/>
    </font>
    <font>
      <sz val="20"/>
      <name val="TH Niramit AS"/>
      <family val="0"/>
    </font>
    <font>
      <sz val="18"/>
      <name val="TH Niramit AS"/>
      <family val="0"/>
    </font>
    <font>
      <b/>
      <sz val="11"/>
      <color indexed="8"/>
      <name val="TH Niramit AS"/>
      <family val="0"/>
    </font>
    <font>
      <b/>
      <sz val="18"/>
      <name val="TH Niramit AS"/>
      <family val="0"/>
    </font>
    <font>
      <b/>
      <sz val="20"/>
      <name val="TH Niramit AS"/>
      <family val="0"/>
    </font>
    <font>
      <b/>
      <sz val="17"/>
      <name val="TH Niramit AS"/>
      <family val="0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Niramit AS"/>
      <family val="0"/>
    </font>
    <font>
      <sz val="16"/>
      <color indexed="10"/>
      <name val="TH Niramit AS"/>
      <family val="0"/>
    </font>
    <font>
      <sz val="10"/>
      <color indexed="10"/>
      <name val="TH Niramit AS"/>
      <family val="0"/>
    </font>
    <font>
      <b/>
      <sz val="11"/>
      <color indexed="10"/>
      <name val="TH Niramit AS"/>
      <family val="0"/>
    </font>
    <font>
      <b/>
      <sz val="16"/>
      <color indexed="10"/>
      <name val="TH Niramit AS"/>
      <family val="0"/>
    </font>
    <font>
      <sz val="16"/>
      <color indexed="8"/>
      <name val="Tahoma"/>
      <family val="2"/>
    </font>
    <font>
      <sz val="16"/>
      <name val="Tahoma"/>
      <family val="2"/>
    </font>
    <font>
      <sz val="14"/>
      <color indexed="10"/>
      <name val="TH Niramit AS"/>
      <family val="0"/>
    </font>
    <font>
      <sz val="12"/>
      <color indexed="10"/>
      <name val="TH Niramit AS"/>
      <family val="0"/>
    </font>
    <font>
      <sz val="16"/>
      <color indexed="30"/>
      <name val="TH Niramit AS"/>
      <family val="0"/>
    </font>
    <font>
      <sz val="12"/>
      <color indexed="30"/>
      <name val="TH Niramit AS"/>
      <family val="0"/>
    </font>
    <font>
      <sz val="9"/>
      <color indexed="8"/>
      <name val="TH Niramit AS"/>
      <family val="0"/>
    </font>
    <font>
      <sz val="11"/>
      <color indexed="10"/>
      <name val="TH Niramit AS"/>
      <family val="0"/>
    </font>
    <font>
      <b/>
      <sz val="20"/>
      <color indexed="30"/>
      <name val="TH Niramit AS"/>
      <family val="0"/>
    </font>
    <font>
      <sz val="18"/>
      <color indexed="30"/>
      <name val="TH Niramit AS"/>
      <family val="0"/>
    </font>
    <font>
      <sz val="20"/>
      <color indexed="30"/>
      <name val="TH Niramit AS"/>
      <family val="0"/>
    </font>
    <font>
      <b/>
      <sz val="16"/>
      <color indexed="30"/>
      <name val="TH Niramit AS"/>
      <family val="0"/>
    </font>
    <font>
      <sz val="6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6"/>
      <color rgb="FF000000"/>
      <name val="TH Niramit AS"/>
      <family val="0"/>
    </font>
    <font>
      <b/>
      <sz val="16"/>
      <color theme="1"/>
      <name val="TH Niramit AS"/>
      <family val="0"/>
    </font>
    <font>
      <sz val="16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sz val="16"/>
      <color rgb="FFFF0000"/>
      <name val="TH Niramit AS"/>
      <family val="0"/>
    </font>
    <font>
      <sz val="10"/>
      <color rgb="FFFF0000"/>
      <name val="TH Niramit AS"/>
      <family val="0"/>
    </font>
    <font>
      <b/>
      <sz val="11"/>
      <color rgb="FFFF0000"/>
      <name val="TH Niramit AS"/>
      <family val="0"/>
    </font>
    <font>
      <b/>
      <sz val="16"/>
      <color rgb="FFFF0000"/>
      <name val="TH Niramit AS"/>
      <family val="0"/>
    </font>
    <font>
      <sz val="12"/>
      <color theme="1"/>
      <name val="TH Niramit AS"/>
      <family val="0"/>
    </font>
    <font>
      <sz val="16"/>
      <color theme="1"/>
      <name val="Calibri"/>
      <family val="2"/>
    </font>
    <font>
      <sz val="16"/>
      <name val="Calibri"/>
      <family val="2"/>
    </font>
    <font>
      <sz val="11"/>
      <color theme="1"/>
      <name val="TH Niramit AS"/>
      <family val="0"/>
    </font>
    <font>
      <sz val="14"/>
      <color rgb="FFFF0000"/>
      <name val="TH Niramit AS"/>
      <family val="0"/>
    </font>
    <font>
      <sz val="12"/>
      <color rgb="FFFF0000"/>
      <name val="TH Niramit AS"/>
      <family val="0"/>
    </font>
    <font>
      <sz val="16"/>
      <color rgb="FF0070C0"/>
      <name val="TH Niramit AS"/>
      <family val="0"/>
    </font>
    <font>
      <sz val="12"/>
      <color rgb="FF0070C0"/>
      <name val="TH Niramit AS"/>
      <family val="0"/>
    </font>
    <font>
      <sz val="9"/>
      <color theme="1"/>
      <name val="TH Niramit AS"/>
      <family val="0"/>
    </font>
    <font>
      <sz val="10"/>
      <color theme="1"/>
      <name val="TH Niramit AS"/>
      <family val="0"/>
    </font>
    <font>
      <sz val="13"/>
      <color theme="1"/>
      <name val="TH Niramit AS"/>
      <family val="0"/>
    </font>
    <font>
      <b/>
      <sz val="12"/>
      <color theme="1"/>
      <name val="TH Niramit AS"/>
      <family val="0"/>
    </font>
    <font>
      <b/>
      <sz val="13"/>
      <color theme="1"/>
      <name val="TH Niramit AS"/>
      <family val="0"/>
    </font>
    <font>
      <sz val="11"/>
      <color rgb="FFFF0000"/>
      <name val="TH Niramit AS"/>
      <family val="0"/>
    </font>
    <font>
      <b/>
      <sz val="20"/>
      <color rgb="FF0070C0"/>
      <name val="TH Niramit AS"/>
      <family val="0"/>
    </font>
    <font>
      <sz val="18"/>
      <color rgb="FF0070C0"/>
      <name val="TH Niramit AS"/>
      <family val="0"/>
    </font>
    <font>
      <sz val="20"/>
      <color rgb="FF0070C0"/>
      <name val="TH Niramit AS"/>
      <family val="0"/>
    </font>
    <font>
      <b/>
      <sz val="16"/>
      <color rgb="FF0070C0"/>
      <name val="TH Niramit A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FF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dashed"/>
      <bottom style="hair"/>
    </border>
    <border>
      <left style="thin"/>
      <right/>
      <top style="hair"/>
      <bottom style="dashed"/>
    </border>
    <border>
      <left style="thin"/>
      <right style="thin"/>
      <top style="hair"/>
      <bottom style="dashed"/>
    </border>
    <border>
      <left style="thin"/>
      <right style="thin"/>
      <top style="dotted"/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hair"/>
      <bottom style="dotted"/>
    </border>
    <border>
      <left style="thin"/>
      <right style="thin"/>
      <top style="hair"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 style="dashed"/>
      <bottom style="dashed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dotted"/>
      <bottom style="hair"/>
    </border>
    <border>
      <left/>
      <right/>
      <top style="hair"/>
      <bottom style="dotted"/>
    </border>
    <border>
      <left style="thin"/>
      <right/>
      <top style="dotted"/>
      <bottom style="dotted"/>
    </border>
    <border>
      <left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 style="dotted"/>
      <bottom style="thin"/>
    </border>
    <border>
      <left/>
      <right/>
      <top style="hair"/>
      <bottom/>
    </border>
    <border>
      <left style="thin"/>
      <right/>
      <top style="dotted"/>
      <bottom style="hair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20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1" borderId="2" applyNumberFormat="0" applyAlignment="0" applyProtection="0"/>
    <xf numFmtId="0" fontId="98" fillId="0" borderId="3" applyNumberFormat="0" applyFill="0" applyAlignment="0" applyProtection="0"/>
    <xf numFmtId="0" fontId="99" fillId="22" borderId="0" applyNumberFormat="0" applyBorder="0" applyAlignment="0" applyProtection="0"/>
    <xf numFmtId="0" fontId="100" fillId="23" borderId="1" applyNumberFormat="0" applyAlignment="0" applyProtection="0"/>
    <xf numFmtId="0" fontId="101" fillId="24" borderId="0" applyNumberFormat="0" applyBorder="0" applyAlignment="0" applyProtection="0"/>
    <xf numFmtId="0" fontId="102" fillId="0" borderId="4" applyNumberFormat="0" applyFill="0" applyAlignment="0" applyProtection="0"/>
    <xf numFmtId="0" fontId="103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104" fillId="20" borderId="5" applyNumberFormat="0" applyAlignment="0" applyProtection="0"/>
    <xf numFmtId="0" fontId="0" fillId="32" borderId="6" applyNumberFormat="0" applyFont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7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1174">
    <xf numFmtId="0" fontId="0" fillId="0" borderId="0" xfId="0" applyAlignment="1">
      <alignment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shrinkToFi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9" fontId="8" fillId="0" borderId="0" xfId="39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shrinkToFi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1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9" fontId="10" fillId="0" borderId="0" xfId="39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0" fillId="0" borderId="22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2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8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108" fillId="0" borderId="17" xfId="0" applyFont="1" applyBorder="1" applyAlignment="1">
      <alignment/>
    </xf>
    <xf numFmtId="3" fontId="108" fillId="0" borderId="17" xfId="0" applyNumberFormat="1" applyFont="1" applyBorder="1" applyAlignment="1">
      <alignment/>
    </xf>
    <xf numFmtId="0" fontId="10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24" xfId="0" applyFont="1" applyBorder="1" applyAlignment="1">
      <alignment shrinkToFit="1"/>
    </xf>
    <xf numFmtId="0" fontId="10" fillId="0" borderId="25" xfId="0" applyFont="1" applyBorder="1" applyAlignment="1">
      <alignment shrinkToFit="1"/>
    </xf>
    <xf numFmtId="0" fontId="108" fillId="0" borderId="19" xfId="0" applyFont="1" applyBorder="1" applyAlignment="1">
      <alignment/>
    </xf>
    <xf numFmtId="3" fontId="108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shrinkToFit="1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shrinkToFit="1"/>
    </xf>
    <xf numFmtId="0" fontId="11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10" fillId="0" borderId="2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12" fillId="0" borderId="28" xfId="0" applyFont="1" applyBorder="1" applyAlignment="1">
      <alignment vertical="center"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8" fillId="0" borderId="31" xfId="0" applyFont="1" applyBorder="1" applyAlignment="1">
      <alignment/>
    </xf>
    <xf numFmtId="0" fontId="11" fillId="0" borderId="25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1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9" fillId="0" borderId="19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2" fillId="0" borderId="28" xfId="0" applyFont="1" applyBorder="1" applyAlignment="1">
      <alignment/>
    </xf>
    <xf numFmtId="0" fontId="8" fillId="0" borderId="37" xfId="0" applyFont="1" applyBorder="1" applyAlignment="1">
      <alignment shrinkToFit="1"/>
    </xf>
    <xf numFmtId="0" fontId="8" fillId="0" borderId="37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52" xfId="0" applyFont="1" applyBorder="1" applyAlignment="1">
      <alignment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35" xfId="0" applyFont="1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11" fillId="0" borderId="50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11" fillId="0" borderId="50" xfId="0" applyFont="1" applyBorder="1" applyAlignment="1">
      <alignment/>
    </xf>
    <xf numFmtId="0" fontId="10" fillId="0" borderId="60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8" fillId="0" borderId="23" xfId="0" applyFont="1" applyBorder="1" applyAlignment="1">
      <alignment horizontal="left" shrinkToFit="1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left" shrinkToFit="1"/>
    </xf>
    <xf numFmtId="0" fontId="8" fillId="0" borderId="12" xfId="0" applyFont="1" applyBorder="1" applyAlignment="1">
      <alignment horizontal="left" vertical="top" shrinkToFit="1"/>
    </xf>
    <xf numFmtId="0" fontId="8" fillId="0" borderId="21" xfId="0" applyFont="1" applyBorder="1" applyAlignment="1">
      <alignment horizontal="left" shrinkToFit="1"/>
    </xf>
    <xf numFmtId="187" fontId="15" fillId="0" borderId="0" xfId="0" applyNumberFormat="1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9" fontId="8" fillId="0" borderId="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5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6" xfId="0" applyFont="1" applyBorder="1" applyAlignment="1">
      <alignment horizontal="left" shrinkToFit="1"/>
    </xf>
    <xf numFmtId="0" fontId="8" fillId="0" borderId="23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3" fontId="8" fillId="0" borderId="0" xfId="0" applyNumberFormat="1" applyFont="1" applyBorder="1" applyAlignment="1">
      <alignment/>
    </xf>
    <xf numFmtId="187" fontId="15" fillId="0" borderId="17" xfId="33" applyNumberFormat="1" applyFont="1" applyBorder="1" applyAlignment="1">
      <alignment/>
    </xf>
    <xf numFmtId="43" fontId="16" fillId="0" borderId="0" xfId="0" applyNumberFormat="1" applyFont="1" applyBorder="1" applyAlignment="1">
      <alignment/>
    </xf>
    <xf numFmtId="187" fontId="16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08" fillId="0" borderId="0" xfId="0" applyFont="1" applyAlignment="1">
      <alignment/>
    </xf>
    <xf numFmtId="0" fontId="112" fillId="0" borderId="0" xfId="0" applyFont="1" applyAlignment="1">
      <alignment/>
    </xf>
    <xf numFmtId="187" fontId="108" fillId="0" borderId="17" xfId="33" applyNumberFormat="1" applyFont="1" applyBorder="1" applyAlignment="1">
      <alignment/>
    </xf>
    <xf numFmtId="0" fontId="108" fillId="0" borderId="0" xfId="0" applyFont="1" applyAlignment="1">
      <alignment horizontal="center"/>
    </xf>
    <xf numFmtId="4" fontId="108" fillId="0" borderId="0" xfId="0" applyNumberFormat="1" applyFont="1" applyAlignment="1">
      <alignment/>
    </xf>
    <xf numFmtId="0" fontId="108" fillId="0" borderId="30" xfId="0" applyFont="1" applyBorder="1" applyAlignment="1">
      <alignment horizontal="center"/>
    </xf>
    <xf numFmtId="3" fontId="108" fillId="0" borderId="0" xfId="0" applyNumberFormat="1" applyFont="1" applyAlignment="1">
      <alignment/>
    </xf>
    <xf numFmtId="0" fontId="11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52" xfId="0" applyFont="1" applyFill="1" applyBorder="1" applyAlignment="1">
      <alignment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62" xfId="0" applyFont="1" applyFill="1" applyBorder="1" applyAlignment="1">
      <alignment/>
    </xf>
    <xf numFmtId="0" fontId="11" fillId="33" borderId="63" xfId="0" applyFont="1" applyFill="1" applyBorder="1" applyAlignment="1">
      <alignment wrapText="1"/>
    </xf>
    <xf numFmtId="0" fontId="11" fillId="33" borderId="64" xfId="0" applyFont="1" applyFill="1" applyBorder="1" applyAlignment="1">
      <alignment wrapText="1"/>
    </xf>
    <xf numFmtId="0" fontId="11" fillId="33" borderId="65" xfId="0" applyFont="1" applyFill="1" applyBorder="1" applyAlignment="1">
      <alignment/>
    </xf>
    <xf numFmtId="0" fontId="11" fillId="33" borderId="66" xfId="0" applyFont="1" applyFill="1" applyBorder="1" applyAlignment="1">
      <alignment vertical="center"/>
    </xf>
    <xf numFmtId="0" fontId="11" fillId="33" borderId="67" xfId="0" applyFont="1" applyFill="1" applyBorder="1" applyAlignment="1">
      <alignment vertical="center"/>
    </xf>
    <xf numFmtId="0" fontId="8" fillId="33" borderId="31" xfId="0" applyFont="1" applyFill="1" applyBorder="1" applyAlignment="1">
      <alignment/>
    </xf>
    <xf numFmtId="0" fontId="8" fillId="33" borderId="0" xfId="0" applyFont="1" applyFill="1" applyBorder="1" applyAlignment="1">
      <alignment shrinkToFit="1"/>
    </xf>
    <xf numFmtId="0" fontId="8" fillId="33" borderId="0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11" fillId="33" borderId="52" xfId="0" applyFont="1" applyFill="1" applyBorder="1" applyAlignment="1">
      <alignment vertical="center"/>
    </xf>
    <xf numFmtId="0" fontId="11" fillId="33" borderId="53" xfId="0" applyFont="1" applyFill="1" applyBorder="1" applyAlignment="1">
      <alignment vertical="center"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4" fillId="0" borderId="68" xfId="0" applyFont="1" applyBorder="1" applyAlignment="1">
      <alignment vertical="center"/>
    </xf>
    <xf numFmtId="0" fontId="114" fillId="0" borderId="69" xfId="0" applyFont="1" applyBorder="1" applyAlignment="1">
      <alignment vertical="center"/>
    </xf>
    <xf numFmtId="0" fontId="115" fillId="0" borderId="68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08" fillId="0" borderId="20" xfId="0" applyFont="1" applyBorder="1" applyAlignment="1">
      <alignment horizontal="center"/>
    </xf>
    <xf numFmtId="0" fontId="108" fillId="0" borderId="15" xfId="0" applyFont="1" applyBorder="1" applyAlignment="1">
      <alignment horizontal="center"/>
    </xf>
    <xf numFmtId="0" fontId="14" fillId="0" borderId="59" xfId="0" applyFont="1" applyBorder="1" applyAlignment="1">
      <alignment vertical="center"/>
    </xf>
    <xf numFmtId="0" fontId="15" fillId="0" borderId="2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108" fillId="0" borderId="31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27" fillId="0" borderId="28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25" xfId="0" applyFont="1" applyBorder="1" applyAlignment="1">
      <alignment/>
    </xf>
    <xf numFmtId="0" fontId="108" fillId="0" borderId="29" xfId="0" applyFont="1" applyBorder="1" applyAlignment="1">
      <alignment horizontal="center"/>
    </xf>
    <xf numFmtId="0" fontId="108" fillId="0" borderId="32" xfId="0" applyFont="1" applyBorder="1" applyAlignment="1">
      <alignment horizontal="center"/>
    </xf>
    <xf numFmtId="0" fontId="10" fillId="0" borderId="15" xfId="0" applyFont="1" applyBorder="1" applyAlignment="1">
      <alignment shrinkToFit="1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2" fillId="0" borderId="32" xfId="0" applyFont="1" applyBorder="1" applyAlignment="1">
      <alignment horizontal="center"/>
    </xf>
    <xf numFmtId="0" fontId="112" fillId="0" borderId="25" xfId="0" applyFont="1" applyBorder="1" applyAlignment="1">
      <alignment/>
    </xf>
    <xf numFmtId="0" fontId="108" fillId="0" borderId="15" xfId="0" applyFont="1" applyBorder="1" applyAlignment="1">
      <alignment/>
    </xf>
    <xf numFmtId="0" fontId="15" fillId="0" borderId="30" xfId="0" applyFont="1" applyBorder="1" applyAlignment="1">
      <alignment vertical="center"/>
    </xf>
    <xf numFmtId="187" fontId="8" fillId="0" borderId="0" xfId="33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27" xfId="0" applyFont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/>
    </xf>
    <xf numFmtId="0" fontId="11" fillId="0" borderId="2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70" xfId="0" applyFont="1" applyBorder="1" applyAlignment="1">
      <alignment shrinkToFit="1"/>
    </xf>
    <xf numFmtId="0" fontId="15" fillId="0" borderId="20" xfId="0" applyFont="1" applyBorder="1" applyAlignment="1">
      <alignment vertical="center"/>
    </xf>
    <xf numFmtId="0" fontId="1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vertical="top" wrapText="1"/>
    </xf>
    <xf numFmtId="0" fontId="14" fillId="33" borderId="27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 shrinkToFit="1"/>
    </xf>
    <xf numFmtId="43" fontId="8" fillId="0" borderId="0" xfId="33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3" fontId="116" fillId="0" borderId="0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108" fillId="0" borderId="29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2" fontId="8" fillId="0" borderId="19" xfId="0" applyNumberFormat="1" applyFont="1" applyBorder="1" applyAlignment="1">
      <alignment horizontal="center"/>
    </xf>
    <xf numFmtId="3" fontId="117" fillId="0" borderId="18" xfId="0" applyNumberFormat="1" applyFont="1" applyBorder="1" applyAlignment="1">
      <alignment horizontal="left"/>
    </xf>
    <xf numFmtId="43" fontId="15" fillId="0" borderId="0" xfId="0" applyNumberFormat="1" applyFont="1" applyBorder="1" applyAlignment="1">
      <alignment/>
    </xf>
    <xf numFmtId="187" fontId="8" fillId="0" borderId="17" xfId="33" applyNumberFormat="1" applyFont="1" applyBorder="1" applyAlignment="1">
      <alignment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112" fillId="0" borderId="15" xfId="0" applyFont="1" applyBorder="1" applyAlignment="1">
      <alignment horizontal="center"/>
    </xf>
    <xf numFmtId="0" fontId="108" fillId="0" borderId="20" xfId="0" applyFont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/>
    </xf>
    <xf numFmtId="0" fontId="108" fillId="0" borderId="10" xfId="0" applyFont="1" applyBorder="1" applyAlignment="1">
      <alignment/>
    </xf>
    <xf numFmtId="0" fontId="11" fillId="0" borderId="0" xfId="0" applyFont="1" applyAlignment="1">
      <alignment vertical="center"/>
    </xf>
    <xf numFmtId="0" fontId="8" fillId="0" borderId="73" xfId="0" applyFont="1" applyBorder="1" applyAlignment="1">
      <alignment horizontal="center"/>
    </xf>
    <xf numFmtId="0" fontId="10" fillId="0" borderId="24" xfId="0" applyFont="1" applyBorder="1" applyAlignment="1">
      <alignment horizontal="center" shrinkToFit="1"/>
    </xf>
    <xf numFmtId="187" fontId="8" fillId="0" borderId="0" xfId="0" applyNumberFormat="1" applyFont="1" applyAlignment="1">
      <alignment horizontal="left"/>
    </xf>
    <xf numFmtId="0" fontId="8" fillId="0" borderId="17" xfId="0" applyNumberFormat="1" applyFont="1" applyBorder="1" applyAlignment="1">
      <alignment horizontal="center"/>
    </xf>
    <xf numFmtId="187" fontId="15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0" fontId="108" fillId="0" borderId="10" xfId="33" applyNumberFormat="1" applyFont="1" applyBorder="1" applyAlignment="1">
      <alignment horizontal="center"/>
    </xf>
    <xf numFmtId="0" fontId="15" fillId="33" borderId="10" xfId="33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7" fontId="20" fillId="0" borderId="0" xfId="0" applyNumberFormat="1" applyFont="1" applyAlignment="1">
      <alignment/>
    </xf>
    <xf numFmtId="43" fontId="15" fillId="0" borderId="16" xfId="33" applyFont="1" applyBorder="1" applyAlignment="1">
      <alignment horizontal="right"/>
    </xf>
    <xf numFmtId="43" fontId="15" fillId="0" borderId="17" xfId="33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70" xfId="0" applyFont="1" applyBorder="1" applyAlignment="1">
      <alignment/>
    </xf>
    <xf numFmtId="43" fontId="15" fillId="0" borderId="15" xfId="33" applyFont="1" applyBorder="1" applyAlignment="1">
      <alignment horizontal="right"/>
    </xf>
    <xf numFmtId="3" fontId="8" fillId="0" borderId="16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/>
    </xf>
    <xf numFmtId="187" fontId="15" fillId="0" borderId="17" xfId="0" applyNumberFormat="1" applyFont="1" applyBorder="1" applyAlignment="1">
      <alignment horizontal="left"/>
    </xf>
    <xf numFmtId="187" fontId="15" fillId="0" borderId="23" xfId="33" applyNumberFormat="1" applyFont="1" applyBorder="1" applyAlignment="1">
      <alignment/>
    </xf>
    <xf numFmtId="3" fontId="15" fillId="0" borderId="15" xfId="0" applyNumberFormat="1" applyFont="1" applyBorder="1" applyAlignment="1">
      <alignment horizontal="center" shrinkToFit="1"/>
    </xf>
    <xf numFmtId="3" fontId="15" fillId="0" borderId="2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center"/>
    </xf>
    <xf numFmtId="0" fontId="11" fillId="0" borderId="73" xfId="0" applyFont="1" applyBorder="1" applyAlignment="1">
      <alignment/>
    </xf>
    <xf numFmtId="0" fontId="108" fillId="0" borderId="12" xfId="0" applyFont="1" applyBorder="1" applyAlignment="1">
      <alignment horizontal="center"/>
    </xf>
    <xf numFmtId="187" fontId="16" fillId="0" borderId="0" xfId="0" applyNumberFormat="1" applyFont="1" applyBorder="1" applyAlignment="1">
      <alignment horizontal="left"/>
    </xf>
    <xf numFmtId="3" fontId="8" fillId="33" borderId="0" xfId="0" applyNumberFormat="1" applyFont="1" applyFill="1" applyAlignment="1">
      <alignment/>
    </xf>
    <xf numFmtId="187" fontId="15" fillId="33" borderId="0" xfId="0" applyNumberFormat="1" applyFont="1" applyFill="1" applyAlignment="1">
      <alignment/>
    </xf>
    <xf numFmtId="187" fontId="16" fillId="33" borderId="0" xfId="0" applyNumberFormat="1" applyFont="1" applyFill="1" applyAlignment="1">
      <alignment/>
    </xf>
    <xf numFmtId="3" fontId="10" fillId="0" borderId="10" xfId="0" applyNumberFormat="1" applyFont="1" applyBorder="1" applyAlignment="1">
      <alignment horizontal="center" shrinkToFit="1"/>
    </xf>
    <xf numFmtId="0" fontId="12" fillId="0" borderId="18" xfId="0" applyFont="1" applyBorder="1" applyAlignment="1">
      <alignment/>
    </xf>
    <xf numFmtId="43" fontId="31" fillId="0" borderId="18" xfId="33" applyFont="1" applyBorder="1" applyAlignment="1">
      <alignment horizontal="right"/>
    </xf>
    <xf numFmtId="43" fontId="15" fillId="0" borderId="16" xfId="0" applyNumberFormat="1" applyFont="1" applyBorder="1" applyAlignment="1">
      <alignment/>
    </xf>
    <xf numFmtId="43" fontId="15" fillId="0" borderId="17" xfId="0" applyNumberFormat="1" applyFont="1" applyBorder="1" applyAlignment="1">
      <alignment/>
    </xf>
    <xf numFmtId="43" fontId="15" fillId="0" borderId="74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187" fontId="16" fillId="33" borderId="0" xfId="0" applyNumberFormat="1" applyFont="1" applyFill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119" fillId="0" borderId="0" xfId="0" applyFont="1" applyAlignment="1">
      <alignment/>
    </xf>
    <xf numFmtId="3" fontId="119" fillId="0" borderId="0" xfId="0" applyNumberFormat="1" applyFont="1" applyAlignment="1">
      <alignment/>
    </xf>
    <xf numFmtId="0" fontId="120" fillId="0" borderId="0" xfId="0" applyFont="1" applyAlignment="1">
      <alignment/>
    </xf>
    <xf numFmtId="0" fontId="12" fillId="34" borderId="27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/>
    </xf>
    <xf numFmtId="0" fontId="12" fillId="34" borderId="27" xfId="0" applyFont="1" applyFill="1" applyBorder="1" applyAlignment="1">
      <alignment vertical="center"/>
    </xf>
    <xf numFmtId="0" fontId="10" fillId="34" borderId="27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shrinkToFit="1"/>
    </xf>
    <xf numFmtId="0" fontId="8" fillId="34" borderId="26" xfId="0" applyFont="1" applyFill="1" applyBorder="1" applyAlignment="1">
      <alignment/>
    </xf>
    <xf numFmtId="0" fontId="11" fillId="34" borderId="26" xfId="0" applyFont="1" applyFill="1" applyBorder="1" applyAlignment="1">
      <alignment vertical="center"/>
    </xf>
    <xf numFmtId="0" fontId="15" fillId="0" borderId="25" xfId="0" applyFont="1" applyBorder="1" applyAlignment="1">
      <alignment/>
    </xf>
    <xf numFmtId="0" fontId="8" fillId="0" borderId="60" xfId="0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43" fontId="11" fillId="0" borderId="10" xfId="33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30" fillId="0" borderId="75" xfId="0" applyFont="1" applyBorder="1" applyAlignment="1">
      <alignment vertical="center"/>
    </xf>
    <xf numFmtId="0" fontId="11" fillId="0" borderId="28" xfId="0" applyFont="1" applyBorder="1" applyAlignment="1">
      <alignment wrapText="1"/>
    </xf>
    <xf numFmtId="0" fontId="11" fillId="0" borderId="14" xfId="0" applyFont="1" applyBorder="1" applyAlignment="1">
      <alignment/>
    </xf>
    <xf numFmtId="0" fontId="10" fillId="0" borderId="7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4" fillId="0" borderId="77" xfId="0" applyFont="1" applyBorder="1" applyAlignment="1">
      <alignment vertical="center"/>
    </xf>
    <xf numFmtId="0" fontId="14" fillId="0" borderId="59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1" fillId="0" borderId="70" xfId="0" applyFont="1" applyBorder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center"/>
    </xf>
    <xf numFmtId="43" fontId="8" fillId="33" borderId="11" xfId="33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top"/>
    </xf>
    <xf numFmtId="0" fontId="8" fillId="0" borderId="7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87" fontId="8" fillId="0" borderId="10" xfId="33" applyNumberFormat="1" applyFont="1" applyBorder="1" applyAlignment="1">
      <alignment horizontal="center"/>
    </xf>
    <xf numFmtId="187" fontId="15" fillId="0" borderId="10" xfId="33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/>
    </xf>
    <xf numFmtId="0" fontId="108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 shrinkToFit="1"/>
    </xf>
    <xf numFmtId="0" fontId="108" fillId="0" borderId="10" xfId="0" applyFont="1" applyBorder="1" applyAlignment="1">
      <alignment horizontal="center"/>
    </xf>
    <xf numFmtId="0" fontId="108" fillId="0" borderId="11" xfId="0" applyFont="1" applyBorder="1" applyAlignment="1">
      <alignment/>
    </xf>
    <xf numFmtId="0" fontId="108" fillId="0" borderId="24" xfId="0" applyFont="1" applyBorder="1" applyAlignment="1">
      <alignment/>
    </xf>
    <xf numFmtId="187" fontId="108" fillId="0" borderId="10" xfId="33" applyNumberFormat="1" applyFont="1" applyBorder="1" applyAlignment="1">
      <alignment/>
    </xf>
    <xf numFmtId="0" fontId="108" fillId="0" borderId="11" xfId="0" applyFont="1" applyBorder="1" applyAlignment="1">
      <alignment horizontal="left"/>
    </xf>
    <xf numFmtId="187" fontId="108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horizontal="center"/>
    </xf>
    <xf numFmtId="187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108" fillId="0" borderId="2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118" fillId="0" borderId="10" xfId="0" applyFont="1" applyBorder="1" applyAlignment="1">
      <alignment/>
    </xf>
    <xf numFmtId="0" fontId="118" fillId="0" borderId="10" xfId="0" applyFont="1" applyBorder="1" applyAlignment="1">
      <alignment horizontal="center"/>
    </xf>
    <xf numFmtId="0" fontId="108" fillId="0" borderId="70" xfId="0" applyFont="1" applyBorder="1" applyAlignment="1">
      <alignment/>
    </xf>
    <xf numFmtId="0" fontId="118" fillId="0" borderId="11" xfId="0" applyFont="1" applyBorder="1" applyAlignment="1">
      <alignment horizontal="center"/>
    </xf>
    <xf numFmtId="0" fontId="121" fillId="0" borderId="11" xfId="0" applyFont="1" applyBorder="1" applyAlignment="1">
      <alignment horizontal="center"/>
    </xf>
    <xf numFmtId="0" fontId="122" fillId="0" borderId="11" xfId="0" applyFont="1" applyBorder="1" applyAlignment="1">
      <alignment/>
    </xf>
    <xf numFmtId="0" fontId="10" fillId="0" borderId="11" xfId="0" applyFont="1" applyBorder="1" applyAlignment="1">
      <alignment horizontal="center" shrinkToFit="1"/>
    </xf>
    <xf numFmtId="0" fontId="108" fillId="0" borderId="20" xfId="0" applyFont="1" applyBorder="1" applyAlignment="1">
      <alignment horizontal="center" vertical="center"/>
    </xf>
    <xf numFmtId="0" fontId="108" fillId="0" borderId="24" xfId="0" applyFont="1" applyBorder="1" applyAlignment="1">
      <alignment horizontal="center"/>
    </xf>
    <xf numFmtId="0" fontId="108" fillId="0" borderId="7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8" fillId="0" borderId="70" xfId="0" applyFont="1" applyBorder="1" applyAlignment="1">
      <alignment shrinkToFit="1"/>
    </xf>
    <xf numFmtId="0" fontId="14" fillId="0" borderId="10" xfId="33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" fontId="108" fillId="0" borderId="10" xfId="0" applyNumberFormat="1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4" fontId="15" fillId="0" borderId="70" xfId="0" applyNumberFormat="1" applyFont="1" applyBorder="1" applyAlignment="1">
      <alignment horizontal="center"/>
    </xf>
    <xf numFmtId="0" fontId="15" fillId="33" borderId="24" xfId="33" applyNumberFormat="1" applyFont="1" applyFill="1" applyBorder="1" applyAlignment="1">
      <alignment horizontal="center"/>
    </xf>
    <xf numFmtId="0" fontId="122" fillId="0" borderId="24" xfId="0" applyFont="1" applyBorder="1" applyAlignment="1">
      <alignment/>
    </xf>
    <xf numFmtId="0" fontId="14" fillId="0" borderId="70" xfId="0" applyFont="1" applyBorder="1" applyAlignment="1">
      <alignment/>
    </xf>
    <xf numFmtId="3" fontId="108" fillId="33" borderId="10" xfId="0" applyNumberFormat="1" applyFont="1" applyFill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22" fillId="0" borderId="70" xfId="0" applyFont="1" applyBorder="1" applyAlignment="1">
      <alignment/>
    </xf>
    <xf numFmtId="0" fontId="123" fillId="0" borderId="10" xfId="0" applyFont="1" applyBorder="1" applyAlignment="1">
      <alignment horizontal="center"/>
    </xf>
    <xf numFmtId="0" fontId="114" fillId="0" borderId="70" xfId="0" applyFont="1" applyBorder="1" applyAlignment="1">
      <alignment/>
    </xf>
    <xf numFmtId="0" fontId="8" fillId="0" borderId="24" xfId="0" applyFont="1" applyBorder="1" applyAlignment="1">
      <alignment shrinkToFit="1"/>
    </xf>
    <xf numFmtId="0" fontId="15" fillId="0" borderId="11" xfId="0" applyFont="1" applyBorder="1" applyAlignment="1">
      <alignment/>
    </xf>
    <xf numFmtId="0" fontId="15" fillId="0" borderId="70" xfId="0" applyFont="1" applyBorder="1" applyAlignment="1">
      <alignment/>
    </xf>
    <xf numFmtId="0" fontId="11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70" xfId="0" applyFont="1" applyBorder="1" applyAlignment="1">
      <alignment/>
    </xf>
    <xf numFmtId="187" fontId="14" fillId="0" borderId="11" xfId="33" applyNumberFormat="1" applyFont="1" applyBorder="1" applyAlignment="1">
      <alignment horizontal="center"/>
    </xf>
    <xf numFmtId="0" fontId="124" fillId="0" borderId="11" xfId="0" applyFont="1" applyBorder="1" applyAlignment="1">
      <alignment horizontal="center"/>
    </xf>
    <xf numFmtId="0" fontId="124" fillId="0" borderId="70" xfId="0" applyFont="1" applyBorder="1" applyAlignment="1">
      <alignment/>
    </xf>
    <xf numFmtId="0" fontId="125" fillId="0" borderId="10" xfId="0" applyFont="1" applyBorder="1" applyAlignment="1">
      <alignment/>
    </xf>
    <xf numFmtId="3" fontId="13" fillId="0" borderId="15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/>
    </xf>
    <xf numFmtId="187" fontId="15" fillId="33" borderId="10" xfId="33" applyNumberFormat="1" applyFont="1" applyFill="1" applyBorder="1" applyAlignment="1">
      <alignment horizontal="center"/>
    </xf>
    <xf numFmtId="187" fontId="122" fillId="33" borderId="10" xfId="33" applyNumberFormat="1" applyFont="1" applyFill="1" applyBorder="1" applyAlignment="1">
      <alignment horizontal="center"/>
    </xf>
    <xf numFmtId="187" fontId="15" fillId="33" borderId="24" xfId="33" applyNumberFormat="1" applyFont="1" applyFill="1" applyBorder="1" applyAlignment="1">
      <alignment horizontal="center"/>
    </xf>
    <xf numFmtId="1" fontId="15" fillId="0" borderId="10" xfId="33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1" fontId="112" fillId="0" borderId="15" xfId="0" applyNumberFormat="1" applyFont="1" applyBorder="1" applyAlignment="1">
      <alignment horizontal="center"/>
    </xf>
    <xf numFmtId="1" fontId="108" fillId="0" borderId="10" xfId="33" applyNumberFormat="1" applyFont="1" applyBorder="1" applyAlignment="1">
      <alignment horizontal="center"/>
    </xf>
    <xf numFmtId="1" fontId="108" fillId="0" borderId="10" xfId="0" applyNumberFormat="1" applyFont="1" applyBorder="1" applyAlignment="1">
      <alignment horizontal="center"/>
    </xf>
    <xf numFmtId="0" fontId="112" fillId="0" borderId="24" xfId="0" applyFont="1" applyBorder="1" applyAlignment="1">
      <alignment/>
    </xf>
    <xf numFmtId="0" fontId="112" fillId="0" borderId="70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26" fillId="0" borderId="11" xfId="0" applyFont="1" applyBorder="1" applyAlignment="1">
      <alignment/>
    </xf>
    <xf numFmtId="0" fontId="108" fillId="0" borderId="70" xfId="0" applyFont="1" applyBorder="1" applyAlignment="1">
      <alignment/>
    </xf>
    <xf numFmtId="1" fontId="111" fillId="0" borderId="11" xfId="33" applyNumberFormat="1" applyFont="1" applyBorder="1" applyAlignment="1">
      <alignment horizontal="center"/>
    </xf>
    <xf numFmtId="1" fontId="111" fillId="0" borderId="11" xfId="0" applyNumberFormat="1" applyFont="1" applyBorder="1" applyAlignment="1">
      <alignment horizontal="center"/>
    </xf>
    <xf numFmtId="0" fontId="118" fillId="33" borderId="10" xfId="0" applyFont="1" applyFill="1" applyBorder="1" applyAlignment="1">
      <alignment horizontal="center"/>
    </xf>
    <xf numFmtId="0" fontId="118" fillId="33" borderId="11" xfId="0" applyFont="1" applyFill="1" applyBorder="1" applyAlignment="1">
      <alignment horizontal="left"/>
    </xf>
    <xf numFmtId="0" fontId="118" fillId="33" borderId="70" xfId="0" applyFont="1" applyFill="1" applyBorder="1" applyAlignment="1">
      <alignment horizontal="center"/>
    </xf>
    <xf numFmtId="1" fontId="111" fillId="33" borderId="10" xfId="0" applyNumberFormat="1" applyFont="1" applyFill="1" applyBorder="1" applyAlignment="1">
      <alignment horizontal="center"/>
    </xf>
    <xf numFmtId="0" fontId="127" fillId="0" borderId="11" xfId="0" applyFont="1" applyBorder="1" applyAlignment="1">
      <alignment/>
    </xf>
    <xf numFmtId="1" fontId="111" fillId="0" borderId="10" xfId="0" applyNumberFormat="1" applyFont="1" applyBorder="1" applyAlignment="1">
      <alignment horizontal="center"/>
    </xf>
    <xf numFmtId="0" fontId="121" fillId="0" borderId="7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108" fillId="0" borderId="0" xfId="0" applyNumberFormat="1" applyFont="1" applyAlignment="1">
      <alignment/>
    </xf>
    <xf numFmtId="187" fontId="8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0" fontId="8" fillId="33" borderId="11" xfId="0" applyFont="1" applyFill="1" applyBorder="1" applyAlignment="1">
      <alignment/>
    </xf>
    <xf numFmtId="187" fontId="15" fillId="33" borderId="11" xfId="33" applyNumberFormat="1" applyFont="1" applyFill="1" applyBorder="1" applyAlignment="1">
      <alignment horizontal="center"/>
    </xf>
    <xf numFmtId="187" fontId="11" fillId="33" borderId="10" xfId="33" applyNumberFormat="1" applyFont="1" applyFill="1" applyBorder="1" applyAlignment="1">
      <alignment horizontal="center"/>
    </xf>
    <xf numFmtId="187" fontId="10" fillId="33" borderId="11" xfId="33" applyNumberFormat="1" applyFont="1" applyFill="1" applyBorder="1" applyAlignment="1">
      <alignment horizontal="center"/>
    </xf>
    <xf numFmtId="187" fontId="8" fillId="33" borderId="10" xfId="33" applyNumberFormat="1" applyFont="1" applyFill="1" applyBorder="1" applyAlignment="1">
      <alignment horizontal="center"/>
    </xf>
    <xf numFmtId="0" fontId="8" fillId="0" borderId="70" xfId="0" applyFont="1" applyBorder="1" applyAlignment="1">
      <alignment horizontal="right"/>
    </xf>
    <xf numFmtId="187" fontId="8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187" fontId="8" fillId="33" borderId="11" xfId="33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108" fillId="33" borderId="10" xfId="0" applyFont="1" applyFill="1" applyBorder="1" applyAlignment="1">
      <alignment horizontal="center"/>
    </xf>
    <xf numFmtId="187" fontId="108" fillId="0" borderId="10" xfId="33" applyNumberFormat="1" applyFont="1" applyBorder="1" applyAlignment="1">
      <alignment horizontal="center"/>
    </xf>
    <xf numFmtId="187" fontId="118" fillId="0" borderId="10" xfId="33" applyNumberFormat="1" applyFont="1" applyBorder="1" applyAlignment="1">
      <alignment horizontal="center"/>
    </xf>
    <xf numFmtId="187" fontId="108" fillId="0" borderId="15" xfId="33" applyNumberFormat="1" applyFont="1" applyBorder="1" applyAlignment="1">
      <alignment/>
    </xf>
    <xf numFmtId="0" fontId="108" fillId="0" borderId="10" xfId="0" applyFont="1" applyBorder="1" applyAlignment="1">
      <alignment horizontal="center" vertical="center"/>
    </xf>
    <xf numFmtId="43" fontId="118" fillId="0" borderId="10" xfId="33" applyFont="1" applyBorder="1" applyAlignment="1">
      <alignment horizontal="center"/>
    </xf>
    <xf numFmtId="187" fontId="11" fillId="0" borderId="10" xfId="33" applyNumberFormat="1" applyFont="1" applyBorder="1" applyAlignment="1">
      <alignment horizontal="center"/>
    </xf>
    <xf numFmtId="0" fontId="108" fillId="0" borderId="11" xfId="0" applyFont="1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/>
    </xf>
    <xf numFmtId="187" fontId="15" fillId="0" borderId="11" xfId="33" applyNumberFormat="1" applyFont="1" applyBorder="1" applyAlignment="1">
      <alignment horizontal="center"/>
    </xf>
    <xf numFmtId="187" fontId="108" fillId="0" borderId="11" xfId="33" applyNumberFormat="1" applyFont="1" applyBorder="1" applyAlignment="1">
      <alignment horizontal="center"/>
    </xf>
    <xf numFmtId="187" fontId="8" fillId="0" borderId="11" xfId="33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3" fillId="0" borderId="11" xfId="0" applyFont="1" applyBorder="1" applyAlignment="1">
      <alignment horizontal="left" vertical="center"/>
    </xf>
    <xf numFmtId="187" fontId="111" fillId="0" borderId="24" xfId="33" applyNumberFormat="1" applyFont="1" applyBorder="1" applyAlignment="1">
      <alignment/>
    </xf>
    <xf numFmtId="0" fontId="128" fillId="0" borderId="11" xfId="0" applyFont="1" applyBorder="1" applyAlignment="1">
      <alignment/>
    </xf>
    <xf numFmtId="3" fontId="8" fillId="0" borderId="70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33" borderId="11" xfId="0" applyFont="1" applyFill="1" applyBorder="1" applyAlignment="1">
      <alignment/>
    </xf>
    <xf numFmtId="0" fontId="15" fillId="35" borderId="11" xfId="0" applyFont="1" applyFill="1" applyBorder="1" applyAlignment="1">
      <alignment horizontal="left" vertical="center"/>
    </xf>
    <xf numFmtId="0" fontId="122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left" vertical="center"/>
    </xf>
    <xf numFmtId="0" fontId="118" fillId="0" borderId="24" xfId="0" applyFont="1" applyBorder="1" applyAlignment="1">
      <alignment horizontal="center"/>
    </xf>
    <xf numFmtId="0" fontId="15" fillId="33" borderId="11" xfId="0" applyFont="1" applyFill="1" applyBorder="1" applyAlignment="1">
      <alignment horizontal="left"/>
    </xf>
    <xf numFmtId="0" fontId="38" fillId="0" borderId="11" xfId="0" applyFont="1" applyBorder="1" applyAlignment="1">
      <alignment horizontal="center" vertical="center"/>
    </xf>
    <xf numFmtId="3" fontId="8" fillId="0" borderId="7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8" fillId="0" borderId="13" xfId="0" applyFont="1" applyBorder="1" applyAlignment="1">
      <alignment horizontal="center" shrinkToFit="1"/>
    </xf>
    <xf numFmtId="0" fontId="8" fillId="0" borderId="60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3" fontId="8" fillId="0" borderId="14" xfId="0" applyNumberFormat="1" applyFont="1" applyBorder="1" applyAlignment="1">
      <alignment horizontal="center"/>
    </xf>
    <xf numFmtId="187" fontId="111" fillId="0" borderId="11" xfId="33" applyNumberFormat="1" applyFont="1" applyBorder="1" applyAlignment="1">
      <alignment horizontal="center"/>
    </xf>
    <xf numFmtId="187" fontId="15" fillId="0" borderId="14" xfId="33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8" fillId="0" borderId="28" xfId="0" applyNumberFormat="1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2" fillId="0" borderId="11" xfId="0" applyFont="1" applyBorder="1" applyAlignment="1">
      <alignment/>
    </xf>
    <xf numFmtId="3" fontId="8" fillId="0" borderId="70" xfId="0" applyNumberFormat="1" applyFont="1" applyBorder="1" applyAlignment="1">
      <alignment shrinkToFit="1"/>
    </xf>
    <xf numFmtId="0" fontId="13" fillId="0" borderId="70" xfId="0" applyFont="1" applyBorder="1" applyAlignment="1">
      <alignment vertical="center"/>
    </xf>
    <xf numFmtId="187" fontId="8" fillId="0" borderId="70" xfId="33" applyNumberFormat="1" applyFont="1" applyBorder="1" applyAlignment="1">
      <alignment shrinkToFit="1"/>
    </xf>
    <xf numFmtId="187" fontId="8" fillId="0" borderId="0" xfId="33" applyNumberFormat="1" applyFont="1" applyAlignment="1">
      <alignment/>
    </xf>
    <xf numFmtId="3" fontId="15" fillId="0" borderId="14" xfId="0" applyNumberFormat="1" applyFont="1" applyBorder="1" applyAlignment="1">
      <alignment horizontal="center"/>
    </xf>
    <xf numFmtId="0" fontId="15" fillId="0" borderId="11" xfId="0" applyFont="1" applyBorder="1" applyAlignment="1">
      <alignment vertical="top"/>
    </xf>
    <xf numFmtId="0" fontId="15" fillId="0" borderId="70" xfId="0" applyFont="1" applyBorder="1" applyAlignment="1">
      <alignment vertical="top"/>
    </xf>
    <xf numFmtId="0" fontId="15" fillId="0" borderId="11" xfId="0" applyFont="1" applyBorder="1" applyAlignment="1">
      <alignment vertical="top" wrapText="1"/>
    </xf>
    <xf numFmtId="187" fontId="8" fillId="33" borderId="24" xfId="33" applyNumberFormat="1" applyFont="1" applyFill="1" applyBorder="1" applyAlignment="1">
      <alignment horizontal="center"/>
    </xf>
    <xf numFmtId="3" fontId="111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21" fillId="0" borderId="14" xfId="0" applyFont="1" applyBorder="1" applyAlignment="1">
      <alignment/>
    </xf>
    <xf numFmtId="187" fontId="122" fillId="0" borderId="24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3" fontId="15" fillId="0" borderId="14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08" fillId="0" borderId="70" xfId="0" applyFont="1" applyBorder="1" applyAlignment="1">
      <alignment horizontal="center"/>
    </xf>
    <xf numFmtId="187" fontId="118" fillId="0" borderId="15" xfId="33" applyNumberFormat="1" applyFont="1" applyBorder="1" applyAlignment="1">
      <alignment horizontal="center"/>
    </xf>
    <xf numFmtId="187" fontId="112" fillId="0" borderId="10" xfId="33" applyNumberFormat="1" applyFont="1" applyBorder="1" applyAlignment="1">
      <alignment horizontal="center"/>
    </xf>
    <xf numFmtId="187" fontId="108" fillId="0" borderId="0" xfId="33" applyNumberFormat="1" applyFont="1" applyAlignment="1">
      <alignment/>
    </xf>
    <xf numFmtId="0" fontId="118" fillId="0" borderId="0" xfId="0" applyFont="1" applyAlignment="1">
      <alignment/>
    </xf>
    <xf numFmtId="0" fontId="121" fillId="0" borderId="0" xfId="0" applyFont="1" applyAlignment="1">
      <alignment/>
    </xf>
    <xf numFmtId="187" fontId="10" fillId="0" borderId="10" xfId="33" applyNumberFormat="1" applyFont="1" applyBorder="1" applyAlignment="1">
      <alignment horizontal="center"/>
    </xf>
    <xf numFmtId="0" fontId="15" fillId="0" borderId="0" xfId="0" applyFont="1" applyAlignment="1">
      <alignment/>
    </xf>
    <xf numFmtId="187" fontId="108" fillId="0" borderId="14" xfId="33" applyNumberFormat="1" applyFont="1" applyBorder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15" fillId="33" borderId="11" xfId="0" applyFont="1" applyFill="1" applyBorder="1" applyAlignment="1">
      <alignment horizontal="center"/>
    </xf>
    <xf numFmtId="0" fontId="108" fillId="0" borderId="2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/>
    </xf>
    <xf numFmtId="0" fontId="108" fillId="0" borderId="24" xfId="0" applyFont="1" applyBorder="1" applyAlignment="1">
      <alignment horizontal="center"/>
    </xf>
    <xf numFmtId="0" fontId="108" fillId="0" borderId="11" xfId="0" applyFont="1" applyBorder="1" applyAlignment="1">
      <alignment horizontal="left"/>
    </xf>
    <xf numFmtId="0" fontId="108" fillId="0" borderId="14" xfId="0" applyFont="1" applyBorder="1" applyAlignment="1">
      <alignment horizontal="center"/>
    </xf>
    <xf numFmtId="187" fontId="108" fillId="0" borderId="11" xfId="33" applyNumberFormat="1" applyFont="1" applyBorder="1" applyAlignment="1">
      <alignment/>
    </xf>
    <xf numFmtId="0" fontId="126" fillId="0" borderId="10" xfId="0" applyFont="1" applyBorder="1" applyAlignment="1">
      <alignment horizontal="center"/>
    </xf>
    <xf numFmtId="0" fontId="118" fillId="0" borderId="11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3" fontId="15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11" fillId="0" borderId="11" xfId="0" applyFont="1" applyBorder="1" applyAlignment="1">
      <alignment/>
    </xf>
    <xf numFmtId="3" fontId="22" fillId="0" borderId="0" xfId="0" applyNumberFormat="1" applyFont="1" applyAlignment="1">
      <alignment/>
    </xf>
    <xf numFmtId="187" fontId="22" fillId="0" borderId="0" xfId="0" applyNumberFormat="1" applyFont="1" applyAlignment="1">
      <alignment/>
    </xf>
    <xf numFmtId="0" fontId="11" fillId="0" borderId="70" xfId="0" applyFont="1" applyBorder="1" applyAlignment="1">
      <alignment/>
    </xf>
    <xf numFmtId="0" fontId="112" fillId="0" borderId="11" xfId="0" applyFont="1" applyBorder="1" applyAlignment="1">
      <alignment/>
    </xf>
    <xf numFmtId="0" fontId="13" fillId="33" borderId="11" xfId="0" applyFont="1" applyFill="1" applyBorder="1" applyAlignment="1">
      <alignment horizontal="left" vertical="center"/>
    </xf>
    <xf numFmtId="14" fontId="108" fillId="0" borderId="14" xfId="0" applyNumberFormat="1" applyFont="1" applyBorder="1" applyAlignment="1">
      <alignment horizontal="center"/>
    </xf>
    <xf numFmtId="17" fontId="108" fillId="0" borderId="14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87" fontId="11" fillId="0" borderId="0" xfId="33" applyNumberFormat="1" applyFont="1" applyAlignment="1">
      <alignment/>
    </xf>
    <xf numFmtId="1" fontId="11" fillId="0" borderId="0" xfId="0" applyNumberFormat="1" applyFont="1" applyAlignment="1">
      <alignment/>
    </xf>
    <xf numFmtId="187" fontId="11" fillId="33" borderId="0" xfId="0" applyNumberFormat="1" applyFont="1" applyFill="1" applyAlignment="1">
      <alignment horizontal="center"/>
    </xf>
    <xf numFmtId="0" fontId="11" fillId="0" borderId="70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78" xfId="0" applyFont="1" applyBorder="1" applyAlignment="1">
      <alignment horizontal="center"/>
    </xf>
    <xf numFmtId="0" fontId="8" fillId="0" borderId="20" xfId="0" applyFont="1" applyBorder="1" applyAlignment="1">
      <alignment shrinkToFit="1"/>
    </xf>
    <xf numFmtId="187" fontId="11" fillId="0" borderId="0" xfId="0" applyNumberFormat="1" applyFont="1" applyAlignment="1">
      <alignment/>
    </xf>
    <xf numFmtId="0" fontId="8" fillId="0" borderId="30" xfId="0" applyFont="1" applyBorder="1" applyAlignment="1">
      <alignment shrinkToFit="1"/>
    </xf>
    <xf numFmtId="187" fontId="11" fillId="36" borderId="79" xfId="0" applyNumberFormat="1" applyFont="1" applyFill="1" applyBorder="1" applyAlignment="1">
      <alignment/>
    </xf>
    <xf numFmtId="0" fontId="8" fillId="0" borderId="15" xfId="0" applyFont="1" applyBorder="1" applyAlignment="1">
      <alignment shrinkToFit="1"/>
    </xf>
    <xf numFmtId="187" fontId="8" fillId="0" borderId="25" xfId="33" applyNumberFormat="1" applyFont="1" applyBorder="1" applyAlignment="1">
      <alignment horizontal="center"/>
    </xf>
    <xf numFmtId="187" fontId="8" fillId="0" borderId="26" xfId="33" applyNumberFormat="1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1" fillId="0" borderId="81" xfId="0" applyFont="1" applyBorder="1" applyAlignment="1">
      <alignment/>
    </xf>
    <xf numFmtId="0" fontId="11" fillId="0" borderId="81" xfId="0" applyFont="1" applyBorder="1" applyAlignment="1">
      <alignment/>
    </xf>
    <xf numFmtId="3" fontId="11" fillId="0" borderId="82" xfId="0" applyNumberFormat="1" applyFont="1" applyBorder="1" applyAlignment="1">
      <alignment/>
    </xf>
    <xf numFmtId="0" fontId="11" fillId="0" borderId="83" xfId="0" applyFont="1" applyBorder="1" applyAlignment="1">
      <alignment horizontal="center"/>
    </xf>
    <xf numFmtId="0" fontId="1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84" xfId="0" applyNumberFormat="1" applyFont="1" applyBorder="1" applyAlignment="1">
      <alignment/>
    </xf>
    <xf numFmtId="187" fontId="11" fillId="0" borderId="30" xfId="33" applyNumberFormat="1" applyFont="1" applyBorder="1" applyAlignment="1">
      <alignment/>
    </xf>
    <xf numFmtId="0" fontId="11" fillId="0" borderId="84" xfId="0" applyFont="1" applyBorder="1" applyAlignment="1">
      <alignment/>
    </xf>
    <xf numFmtId="1" fontId="11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111" fillId="0" borderId="26" xfId="0" applyFont="1" applyBorder="1" applyAlignment="1">
      <alignment horizontal="center"/>
    </xf>
    <xf numFmtId="0" fontId="11" fillId="0" borderId="86" xfId="0" applyFont="1" applyBorder="1" applyAlignment="1">
      <alignment/>
    </xf>
    <xf numFmtId="0" fontId="11" fillId="0" borderId="80" xfId="0" applyFont="1" applyBorder="1" applyAlignment="1">
      <alignment/>
    </xf>
    <xf numFmtId="0" fontId="111" fillId="0" borderId="87" xfId="0" applyFont="1" applyBorder="1" applyAlignment="1">
      <alignment/>
    </xf>
    <xf numFmtId="3" fontId="11" fillId="0" borderId="88" xfId="0" applyNumberFormat="1" applyFont="1" applyBorder="1" applyAlignment="1">
      <alignment/>
    </xf>
    <xf numFmtId="0" fontId="8" fillId="0" borderId="89" xfId="0" applyFont="1" applyBorder="1" applyAlignment="1">
      <alignment/>
    </xf>
    <xf numFmtId="0" fontId="11" fillId="0" borderId="90" xfId="0" applyFont="1" applyBorder="1" applyAlignment="1">
      <alignment/>
    </xf>
    <xf numFmtId="0" fontId="11" fillId="0" borderId="91" xfId="0" applyFont="1" applyBorder="1" applyAlignment="1">
      <alignment/>
    </xf>
    <xf numFmtId="3" fontId="8" fillId="0" borderId="92" xfId="0" applyNumberFormat="1" applyFont="1" applyBorder="1" applyAlignment="1">
      <alignment/>
    </xf>
    <xf numFmtId="0" fontId="8" fillId="0" borderId="93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1" fillId="0" borderId="94" xfId="0" applyFont="1" applyBorder="1" applyAlignment="1">
      <alignment/>
    </xf>
    <xf numFmtId="0" fontId="8" fillId="0" borderId="9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11" fillId="0" borderId="96" xfId="0" applyFont="1" applyBorder="1" applyAlignment="1">
      <alignment/>
    </xf>
    <xf numFmtId="0" fontId="8" fillId="0" borderId="97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0" fontId="11" fillId="0" borderId="98" xfId="0" applyFont="1" applyBorder="1" applyAlignment="1">
      <alignment horizontal="center"/>
    </xf>
    <xf numFmtId="0" fontId="11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11" fillId="0" borderId="101" xfId="0" applyFont="1" applyBorder="1" applyAlignment="1">
      <alignment/>
    </xf>
    <xf numFmtId="3" fontId="8" fillId="0" borderId="102" xfId="0" applyNumberFormat="1" applyFont="1" applyBorder="1" applyAlignment="1">
      <alignment horizontal="right"/>
    </xf>
    <xf numFmtId="187" fontId="15" fillId="0" borderId="0" xfId="33" applyNumberFormat="1" applyFont="1" applyBorder="1" applyAlignment="1">
      <alignment horizontal="center"/>
    </xf>
    <xf numFmtId="187" fontId="15" fillId="0" borderId="103" xfId="33" applyNumberFormat="1" applyFont="1" applyBorder="1" applyAlignment="1">
      <alignment horizontal="center"/>
    </xf>
    <xf numFmtId="187" fontId="15" fillId="0" borderId="94" xfId="33" applyNumberFormat="1" applyFont="1" applyBorder="1" applyAlignment="1">
      <alignment horizontal="center"/>
    </xf>
    <xf numFmtId="3" fontId="15" fillId="0" borderId="94" xfId="0" applyNumberFormat="1" applyFont="1" applyBorder="1" applyAlignment="1">
      <alignment horizontal="center"/>
    </xf>
    <xf numFmtId="187" fontId="15" fillId="0" borderId="94" xfId="33" applyNumberFormat="1" applyFont="1" applyBorder="1" applyAlignment="1">
      <alignment horizontal="left"/>
    </xf>
    <xf numFmtId="3" fontId="15" fillId="0" borderId="103" xfId="0" applyNumberFormat="1" applyFont="1" applyBorder="1" applyAlignment="1">
      <alignment horizontal="center"/>
    </xf>
    <xf numFmtId="187" fontId="28" fillId="0" borderId="0" xfId="33" applyNumberFormat="1" applyFont="1" applyAlignment="1">
      <alignment/>
    </xf>
    <xf numFmtId="0" fontId="11" fillId="0" borderId="27" xfId="0" applyFont="1" applyBorder="1" applyAlignment="1">
      <alignment/>
    </xf>
    <xf numFmtId="3" fontId="8" fillId="0" borderId="86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04" xfId="0" applyFont="1" applyBorder="1" applyAlignment="1">
      <alignment/>
    </xf>
    <xf numFmtId="0" fontId="8" fillId="0" borderId="105" xfId="0" applyFont="1" applyBorder="1" applyAlignment="1">
      <alignment shrinkToFit="1"/>
    </xf>
    <xf numFmtId="0" fontId="8" fillId="0" borderId="90" xfId="0" applyFont="1" applyBorder="1" applyAlignment="1">
      <alignment/>
    </xf>
    <xf numFmtId="187" fontId="8" fillId="0" borderId="106" xfId="33" applyNumberFormat="1" applyFont="1" applyBorder="1" applyAlignment="1">
      <alignment horizontal="center"/>
    </xf>
    <xf numFmtId="187" fontId="28" fillId="0" borderId="30" xfId="33" applyNumberFormat="1" applyFont="1" applyBorder="1" applyAlignment="1">
      <alignment/>
    </xf>
    <xf numFmtId="187" fontId="28" fillId="0" borderId="20" xfId="33" applyNumberFormat="1" applyFont="1" applyBorder="1" applyAlignment="1">
      <alignment horizontal="center"/>
    </xf>
    <xf numFmtId="188" fontId="18" fillId="0" borderId="96" xfId="33" applyNumberFormat="1" applyFont="1" applyBorder="1" applyAlignment="1">
      <alignment horizontal="left" indent="1"/>
    </xf>
    <xf numFmtId="3" fontId="15" fillId="0" borderId="1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15" fillId="0" borderId="11" xfId="0" applyFont="1" applyBorder="1" applyAlignment="1">
      <alignment horizontal="right" vertical="center"/>
    </xf>
    <xf numFmtId="187" fontId="108" fillId="0" borderId="14" xfId="33" applyNumberFormat="1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187" fontId="15" fillId="0" borderId="10" xfId="33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/>
    </xf>
    <xf numFmtId="187" fontId="15" fillId="0" borderId="11" xfId="33" applyNumberFormat="1" applyFont="1" applyBorder="1" applyAlignment="1">
      <alignment horizontal="center" vertical="center"/>
    </xf>
    <xf numFmtId="3" fontId="15" fillId="0" borderId="70" xfId="0" applyNumberFormat="1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13" fillId="33" borderId="2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right"/>
    </xf>
    <xf numFmtId="187" fontId="14" fillId="33" borderId="11" xfId="33" applyNumberFormat="1" applyFont="1" applyFill="1" applyBorder="1" applyAlignment="1">
      <alignment horizontal="center"/>
    </xf>
    <xf numFmtId="3" fontId="15" fillId="33" borderId="24" xfId="0" applyNumberFormat="1" applyFont="1" applyFill="1" applyBorder="1" applyAlignment="1">
      <alignment horizontal="center" vertical="center"/>
    </xf>
    <xf numFmtId="3" fontId="15" fillId="33" borderId="24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3" fontId="15" fillId="33" borderId="11" xfId="0" applyNumberFormat="1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15" fillId="33" borderId="70" xfId="0" applyFont="1" applyFill="1" applyBorder="1" applyAlignment="1">
      <alignment/>
    </xf>
    <xf numFmtId="0" fontId="15" fillId="33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187" fontId="122" fillId="33" borderId="11" xfId="33" applyNumberFormat="1" applyFont="1" applyFill="1" applyBorder="1" applyAlignment="1">
      <alignment horizontal="center"/>
    </xf>
    <xf numFmtId="0" fontId="13" fillId="0" borderId="24" xfId="0" applyFont="1" applyBorder="1" applyAlignment="1">
      <alignment shrinkToFit="1"/>
    </xf>
    <xf numFmtId="0" fontId="13" fillId="0" borderId="70" xfId="0" applyFont="1" applyBorder="1" applyAlignment="1">
      <alignment shrinkToFit="1"/>
    </xf>
    <xf numFmtId="3" fontId="15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6" fillId="33" borderId="11" xfId="0" applyFont="1" applyFill="1" applyBorder="1" applyAlignment="1">
      <alignment horizontal="left" vertical="center"/>
    </xf>
    <xf numFmtId="14" fontId="118" fillId="0" borderId="14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1" fillId="36" borderId="107" xfId="0" applyFont="1" applyFill="1" applyBorder="1" applyAlignment="1">
      <alignment/>
    </xf>
    <xf numFmtId="0" fontId="11" fillId="36" borderId="79" xfId="0" applyFont="1" applyFill="1" applyBorder="1" applyAlignment="1">
      <alignment horizontal="center"/>
    </xf>
    <xf numFmtId="3" fontId="11" fillId="36" borderId="79" xfId="0" applyNumberFormat="1" applyFont="1" applyFill="1" applyBorder="1" applyAlignment="1">
      <alignment horizontal="center"/>
    </xf>
    <xf numFmtId="187" fontId="14" fillId="36" borderId="95" xfId="0" applyNumberFormat="1" applyFont="1" applyFill="1" applyBorder="1" applyAlignment="1">
      <alignment/>
    </xf>
    <xf numFmtId="0" fontId="11" fillId="37" borderId="20" xfId="0" applyFont="1" applyFill="1" applyBorder="1" applyAlignment="1">
      <alignment horizontal="center"/>
    </xf>
    <xf numFmtId="0" fontId="11" fillId="37" borderId="30" xfId="0" applyFont="1" applyFill="1" applyBorder="1" applyAlignment="1">
      <alignment horizontal="center"/>
    </xf>
    <xf numFmtId="187" fontId="11" fillId="36" borderId="30" xfId="0" applyNumberFormat="1" applyFont="1" applyFill="1" applyBorder="1" applyAlignment="1">
      <alignment/>
    </xf>
    <xf numFmtId="0" fontId="11" fillId="37" borderId="30" xfId="0" applyFont="1" applyFill="1" applyBorder="1" applyAlignment="1">
      <alignment/>
    </xf>
    <xf numFmtId="187" fontId="11" fillId="37" borderId="15" xfId="33" applyNumberFormat="1" applyFont="1" applyFill="1" applyBorder="1" applyAlignment="1">
      <alignment horizontal="center"/>
    </xf>
    <xf numFmtId="43" fontId="28" fillId="35" borderId="20" xfId="0" applyNumberFormat="1" applyFont="1" applyFill="1" applyBorder="1" applyAlignment="1">
      <alignment/>
    </xf>
    <xf numFmtId="0" fontId="28" fillId="35" borderId="30" xfId="0" applyFont="1" applyFill="1" applyBorder="1" applyAlignment="1">
      <alignment horizontal="center"/>
    </xf>
    <xf numFmtId="187" fontId="28" fillId="35" borderId="30" xfId="0" applyNumberFormat="1" applyFont="1" applyFill="1" applyBorder="1" applyAlignment="1">
      <alignment/>
    </xf>
    <xf numFmtId="0" fontId="28" fillId="35" borderId="30" xfId="0" applyFont="1" applyFill="1" applyBorder="1" applyAlignment="1">
      <alignment/>
    </xf>
    <xf numFmtId="187" fontId="28" fillId="35" borderId="15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7" fontId="10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3" fontId="16" fillId="0" borderId="0" xfId="33" applyFont="1" applyAlignment="1">
      <alignment/>
    </xf>
    <xf numFmtId="43" fontId="15" fillId="0" borderId="0" xfId="0" applyNumberFormat="1" applyFont="1" applyAlignment="1">
      <alignment/>
    </xf>
    <xf numFmtId="16" fontId="108" fillId="0" borderId="10" xfId="0" applyNumberFormat="1" applyFont="1" applyBorder="1" applyAlignment="1">
      <alignment horizontal="center"/>
    </xf>
    <xf numFmtId="0" fontId="118" fillId="0" borderId="24" xfId="0" applyFont="1" applyBorder="1" applyAlignment="1">
      <alignment/>
    </xf>
    <xf numFmtId="187" fontId="108" fillId="0" borderId="15" xfId="33" applyNumberFormat="1" applyFont="1" applyBorder="1" applyAlignment="1">
      <alignment horizontal="center"/>
    </xf>
    <xf numFmtId="0" fontId="129" fillId="0" borderId="24" xfId="0" applyFont="1" applyBorder="1" applyAlignment="1">
      <alignment/>
    </xf>
    <xf numFmtId="0" fontId="130" fillId="0" borderId="11" xfId="0" applyFont="1" applyBorder="1" applyAlignment="1">
      <alignment/>
    </xf>
    <xf numFmtId="0" fontId="112" fillId="0" borderId="14" xfId="0" applyFont="1" applyBorder="1" applyAlignment="1">
      <alignment/>
    </xf>
    <xf numFmtId="0" fontId="28" fillId="0" borderId="24" xfId="0" applyFont="1" applyBorder="1" applyAlignment="1">
      <alignment/>
    </xf>
    <xf numFmtId="43" fontId="28" fillId="33" borderId="0" xfId="0" applyNumberFormat="1" applyFont="1" applyFill="1" applyBorder="1" applyAlignment="1">
      <alignment/>
    </xf>
    <xf numFmtId="0" fontId="118" fillId="0" borderId="31" xfId="0" applyFont="1" applyBorder="1" applyAlignment="1">
      <alignment horizontal="center"/>
    </xf>
    <xf numFmtId="187" fontId="14" fillId="0" borderId="14" xfId="33" applyNumberFormat="1" applyFont="1" applyBorder="1" applyAlignment="1">
      <alignment horizontal="center"/>
    </xf>
    <xf numFmtId="187" fontId="14" fillId="0" borderId="15" xfId="33" applyNumberFormat="1" applyFont="1" applyBorder="1" applyAlignment="1">
      <alignment horizontal="center"/>
    </xf>
    <xf numFmtId="187" fontId="14" fillId="33" borderId="10" xfId="33" applyNumberFormat="1" applyFont="1" applyFill="1" applyBorder="1" applyAlignment="1">
      <alignment horizontal="center"/>
    </xf>
    <xf numFmtId="187" fontId="13" fillId="0" borderId="10" xfId="33" applyNumberFormat="1" applyFont="1" applyBorder="1" applyAlignment="1">
      <alignment horizontal="center"/>
    </xf>
    <xf numFmtId="187" fontId="11" fillId="0" borderId="10" xfId="0" applyNumberFormat="1" applyFont="1" applyBorder="1" applyAlignment="1">
      <alignment/>
    </xf>
    <xf numFmtId="187" fontId="11" fillId="0" borderId="10" xfId="33" applyNumberFormat="1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17" fontId="15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0" fontId="15" fillId="0" borderId="24" xfId="0" applyFont="1" applyBorder="1" applyAlignment="1">
      <alignment horizontal="right"/>
    </xf>
    <xf numFmtId="187" fontId="108" fillId="0" borderId="10" xfId="0" applyNumberFormat="1" applyFont="1" applyBorder="1" applyAlignment="1">
      <alignment horizontal="center"/>
    </xf>
    <xf numFmtId="0" fontId="108" fillId="0" borderId="20" xfId="0" applyFont="1" applyBorder="1" applyAlignment="1">
      <alignment horizontal="center" vertical="center"/>
    </xf>
    <xf numFmtId="0" fontId="8" fillId="33" borderId="10" xfId="33" applyNumberFormat="1" applyFont="1" applyFill="1" applyBorder="1" applyAlignment="1">
      <alignment horizontal="center"/>
    </xf>
    <xf numFmtId="0" fontId="8" fillId="33" borderId="70" xfId="33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112" fillId="0" borderId="11" xfId="0" applyFont="1" applyBorder="1" applyAlignment="1">
      <alignment horizontal="left"/>
    </xf>
    <xf numFmtId="0" fontId="111" fillId="0" borderId="0" xfId="0" applyFont="1" applyAlignment="1">
      <alignment/>
    </xf>
    <xf numFmtId="0" fontId="111" fillId="0" borderId="20" xfId="0" applyFont="1" applyBorder="1" applyAlignment="1">
      <alignment horizontal="center"/>
    </xf>
    <xf numFmtId="0" fontId="111" fillId="0" borderId="30" xfId="0" applyFont="1" applyBorder="1" applyAlignment="1">
      <alignment horizontal="center"/>
    </xf>
    <xf numFmtId="0" fontId="111" fillId="0" borderId="2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/>
    </xf>
    <xf numFmtId="0" fontId="111" fillId="0" borderId="11" xfId="0" applyFont="1" applyBorder="1" applyAlignment="1">
      <alignment/>
    </xf>
    <xf numFmtId="0" fontId="111" fillId="0" borderId="24" xfId="0" applyFont="1" applyBorder="1" applyAlignment="1">
      <alignment/>
    </xf>
    <xf numFmtId="0" fontId="111" fillId="0" borderId="24" xfId="0" applyFont="1" applyBorder="1" applyAlignment="1">
      <alignment horizontal="center"/>
    </xf>
    <xf numFmtId="0" fontId="111" fillId="0" borderId="10" xfId="33" applyNumberFormat="1" applyFont="1" applyBorder="1" applyAlignment="1">
      <alignment horizontal="center"/>
    </xf>
    <xf numFmtId="187" fontId="111" fillId="0" borderId="10" xfId="33" applyNumberFormat="1" applyFont="1" applyBorder="1" applyAlignment="1">
      <alignment horizontal="center"/>
    </xf>
    <xf numFmtId="0" fontId="111" fillId="0" borderId="10" xfId="0" applyFont="1" applyBorder="1" applyAlignment="1">
      <alignment/>
    </xf>
    <xf numFmtId="187" fontId="111" fillId="0" borderId="10" xfId="33" applyNumberFormat="1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11" xfId="0" applyFont="1" applyBorder="1" applyAlignment="1">
      <alignment horizontal="left"/>
    </xf>
    <xf numFmtId="187" fontId="111" fillId="0" borderId="10" xfId="0" applyNumberFormat="1" applyFont="1" applyBorder="1" applyAlignment="1">
      <alignment/>
    </xf>
    <xf numFmtId="43" fontId="111" fillId="0" borderId="10" xfId="33" applyFont="1" applyBorder="1" applyAlignment="1">
      <alignment horizontal="center"/>
    </xf>
    <xf numFmtId="3" fontId="111" fillId="0" borderId="10" xfId="0" applyNumberFormat="1" applyFont="1" applyBorder="1" applyAlignment="1">
      <alignment horizontal="center"/>
    </xf>
    <xf numFmtId="1" fontId="111" fillId="0" borderId="10" xfId="33" applyNumberFormat="1" applyFont="1" applyBorder="1" applyAlignment="1">
      <alignment horizontal="center"/>
    </xf>
    <xf numFmtId="3" fontId="111" fillId="33" borderId="10" xfId="0" applyNumberFormat="1" applyFont="1" applyFill="1" applyBorder="1" applyAlignment="1">
      <alignment horizontal="right"/>
    </xf>
    <xf numFmtId="0" fontId="121" fillId="0" borderId="20" xfId="0" applyFont="1" applyBorder="1" applyAlignment="1">
      <alignment horizontal="center"/>
    </xf>
    <xf numFmtId="0" fontId="121" fillId="0" borderId="15" xfId="0" applyFont="1" applyBorder="1" applyAlignment="1">
      <alignment horizontal="center"/>
    </xf>
    <xf numFmtId="0" fontId="15" fillId="0" borderId="70" xfId="0" applyFont="1" applyBorder="1" applyAlignment="1">
      <alignment horizontal="left" shrinkToFi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15" fillId="33" borderId="7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left"/>
    </xf>
    <xf numFmtId="0" fontId="41" fillId="0" borderId="70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14" fillId="0" borderId="10" xfId="0" applyFont="1" applyBorder="1" applyAlignment="1">
      <alignment/>
    </xf>
    <xf numFmtId="3" fontId="114" fillId="0" borderId="10" xfId="0" applyNumberFormat="1" applyFont="1" applyBorder="1" applyAlignment="1">
      <alignment/>
    </xf>
    <xf numFmtId="187" fontId="114" fillId="0" borderId="10" xfId="33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3" fontId="1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187" fontId="18" fillId="0" borderId="10" xfId="33" applyNumberFormat="1" applyFont="1" applyBorder="1" applyAlignment="1">
      <alignment horizontal="center"/>
    </xf>
    <xf numFmtId="187" fontId="44" fillId="0" borderId="10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 horizontal="center" vertical="center" wrapText="1"/>
    </xf>
    <xf numFmtId="0" fontId="108" fillId="0" borderId="24" xfId="0" applyFont="1" applyBorder="1" applyAlignment="1">
      <alignment shrinkToFit="1"/>
    </xf>
    <xf numFmtId="43" fontId="14" fillId="0" borderId="10" xfId="33" applyFont="1" applyBorder="1" applyAlignment="1">
      <alignment/>
    </xf>
    <xf numFmtId="0" fontId="13" fillId="0" borderId="0" xfId="0" applyFont="1" applyAlignment="1">
      <alignment/>
    </xf>
    <xf numFmtId="0" fontId="47" fillId="33" borderId="10" xfId="0" applyFont="1" applyFill="1" applyBorder="1" applyAlignment="1">
      <alignment/>
    </xf>
    <xf numFmtId="187" fontId="47" fillId="33" borderId="10" xfId="0" applyNumberFormat="1" applyFont="1" applyFill="1" applyBorder="1" applyAlignment="1">
      <alignment/>
    </xf>
    <xf numFmtId="187" fontId="11" fillId="33" borderId="10" xfId="0" applyNumberFormat="1" applyFont="1" applyFill="1" applyBorder="1" applyAlignment="1">
      <alignment/>
    </xf>
    <xf numFmtId="43" fontId="11" fillId="33" borderId="10" xfId="33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shrinkToFit="1"/>
    </xf>
    <xf numFmtId="43" fontId="8" fillId="0" borderId="10" xfId="33" applyFont="1" applyBorder="1" applyAlignment="1">
      <alignment shrinkToFit="1"/>
    </xf>
    <xf numFmtId="3" fontId="8" fillId="0" borderId="10" xfId="0" applyNumberFormat="1" applyFont="1" applyBorder="1" applyAlignment="1">
      <alignment shrinkToFi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5" fillId="33" borderId="70" xfId="0" applyFont="1" applyFill="1" applyBorder="1" applyAlignment="1">
      <alignment/>
    </xf>
    <xf numFmtId="0" fontId="20" fillId="0" borderId="70" xfId="0" applyFont="1" applyBorder="1" applyAlignment="1">
      <alignment/>
    </xf>
    <xf numFmtId="0" fontId="48" fillId="0" borderId="10" xfId="33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right"/>
    </xf>
    <xf numFmtId="0" fontId="108" fillId="0" borderId="70" xfId="0" applyFont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187" fontId="12" fillId="0" borderId="0" xfId="0" applyNumberFormat="1" applyFont="1" applyAlignment="1">
      <alignment/>
    </xf>
    <xf numFmtId="17" fontId="8" fillId="0" borderId="24" xfId="0" applyNumberFormat="1" applyFont="1" applyBorder="1" applyAlignment="1">
      <alignment horizontal="center"/>
    </xf>
    <xf numFmtId="3" fontId="1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shrinkToFit="1"/>
    </xf>
    <xf numFmtId="187" fontId="44" fillId="0" borderId="11" xfId="33" applyNumberFormat="1" applyFont="1" applyBorder="1" applyAlignment="1">
      <alignment horizontal="center"/>
    </xf>
    <xf numFmtId="0" fontId="118" fillId="0" borderId="30" xfId="0" applyFont="1" applyBorder="1" applyAlignment="1">
      <alignment horizontal="center"/>
    </xf>
    <xf numFmtId="3" fontId="113" fillId="0" borderId="10" xfId="0" applyNumberFormat="1" applyFont="1" applyBorder="1" applyAlignment="1">
      <alignment horizontal="center" shrinkToFit="1"/>
    </xf>
    <xf numFmtId="0" fontId="114" fillId="0" borderId="11" xfId="0" applyFont="1" applyBorder="1" applyAlignment="1">
      <alignment horizontal="left"/>
    </xf>
    <xf numFmtId="0" fontId="123" fillId="0" borderId="70" xfId="0" applyFont="1" applyBorder="1" applyAlignment="1">
      <alignment horizontal="left" shrinkToFit="1"/>
    </xf>
    <xf numFmtId="0" fontId="123" fillId="0" borderId="10" xfId="0" applyFont="1" applyBorder="1" applyAlignment="1">
      <alignment/>
    </xf>
    <xf numFmtId="1" fontId="131" fillId="0" borderId="10" xfId="0" applyNumberFormat="1" applyFont="1" applyBorder="1" applyAlignment="1">
      <alignment horizontal="center"/>
    </xf>
    <xf numFmtId="1" fontId="122" fillId="0" borderId="10" xfId="33" applyNumberFormat="1" applyFont="1" applyBorder="1" applyAlignment="1">
      <alignment horizontal="center"/>
    </xf>
    <xf numFmtId="1" fontId="114" fillId="0" borderId="10" xfId="0" applyNumberFormat="1" applyFont="1" applyBorder="1" applyAlignment="1">
      <alignment horizontal="center"/>
    </xf>
    <xf numFmtId="0" fontId="114" fillId="0" borderId="11" xfId="0" applyFont="1" applyBorder="1" applyAlignment="1">
      <alignment/>
    </xf>
    <xf numFmtId="0" fontId="123" fillId="0" borderId="70" xfId="0" applyFont="1" applyBorder="1" applyAlignment="1">
      <alignment/>
    </xf>
    <xf numFmtId="3" fontId="122" fillId="0" borderId="10" xfId="0" applyNumberFormat="1" applyFont="1" applyBorder="1" applyAlignment="1">
      <alignment horizontal="center"/>
    </xf>
    <xf numFmtId="1" fontId="122" fillId="0" borderId="10" xfId="0" applyNumberFormat="1" applyFont="1" applyBorder="1" applyAlignment="1">
      <alignment horizontal="center"/>
    </xf>
    <xf numFmtId="4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15" xfId="0" applyFont="1" applyBorder="1" applyAlignment="1">
      <alignment/>
    </xf>
    <xf numFmtId="0" fontId="126" fillId="0" borderId="20" xfId="0" applyFont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12" fillId="33" borderId="1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24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187" fontId="27" fillId="0" borderId="14" xfId="33" applyNumberFormat="1" applyFont="1" applyBorder="1" applyAlignment="1">
      <alignment horizontal="center"/>
    </xf>
    <xf numFmtId="0" fontId="27" fillId="0" borderId="24" xfId="0" applyFont="1" applyBorder="1" applyAlignment="1">
      <alignment vertical="center"/>
    </xf>
    <xf numFmtId="187" fontId="11" fillId="0" borderId="14" xfId="33" applyNumberFormat="1" applyFont="1" applyBorder="1" applyAlignment="1">
      <alignment horizontal="center"/>
    </xf>
    <xf numFmtId="0" fontId="12" fillId="0" borderId="15" xfId="0" applyFont="1" applyBorder="1" applyAlignment="1">
      <alignment shrinkToFit="1"/>
    </xf>
    <xf numFmtId="0" fontId="12" fillId="0" borderId="25" xfId="0" applyFont="1" applyBorder="1" applyAlignment="1">
      <alignment shrinkToFit="1"/>
    </xf>
    <xf numFmtId="3" fontId="14" fillId="0" borderId="15" xfId="0" applyNumberFormat="1" applyFont="1" applyBorder="1" applyAlignment="1">
      <alignment horizontal="center" shrinkToFit="1"/>
    </xf>
    <xf numFmtId="3" fontId="11" fillId="0" borderId="15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left" shrinkToFit="1"/>
    </xf>
    <xf numFmtId="3" fontId="24" fillId="0" borderId="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shrinkToFit="1"/>
    </xf>
    <xf numFmtId="0" fontId="31" fillId="0" borderId="24" xfId="0" applyFont="1" applyBorder="1" applyAlignment="1">
      <alignment horizontal="center" shrinkToFit="1"/>
    </xf>
    <xf numFmtId="0" fontId="31" fillId="0" borderId="70" xfId="0" applyFont="1" applyBorder="1" applyAlignment="1">
      <alignment horizontal="center" shrinkToFit="1"/>
    </xf>
    <xf numFmtId="3" fontId="23" fillId="0" borderId="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3" fontId="15" fillId="0" borderId="19" xfId="33" applyFont="1" applyBorder="1" applyAlignment="1">
      <alignment horizontal="center"/>
    </xf>
    <xf numFmtId="43" fontId="15" fillId="0" borderId="12" xfId="33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43" fontId="8" fillId="0" borderId="0" xfId="0" applyNumberFormat="1" applyFont="1" applyAlignment="1">
      <alignment horizontal="center"/>
    </xf>
    <xf numFmtId="0" fontId="14" fillId="0" borderId="2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shrinkToFit="1"/>
    </xf>
    <xf numFmtId="0" fontId="10" fillId="0" borderId="24" xfId="0" applyFont="1" applyBorder="1" applyAlignment="1">
      <alignment horizontal="center" shrinkToFit="1"/>
    </xf>
    <xf numFmtId="0" fontId="10" fillId="0" borderId="70" xfId="0" applyFont="1" applyBorder="1" applyAlignment="1">
      <alignment horizontal="center" shrinkToFit="1"/>
    </xf>
    <xf numFmtId="0" fontId="34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left" shrinkToFit="1"/>
    </xf>
    <xf numFmtId="0" fontId="8" fillId="33" borderId="33" xfId="0" applyFont="1" applyFill="1" applyBorder="1" applyAlignment="1">
      <alignment horizontal="left" shrinkToFit="1"/>
    </xf>
    <xf numFmtId="0" fontId="10" fillId="0" borderId="25" xfId="0" applyFont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left" shrinkToFit="1"/>
    </xf>
    <xf numFmtId="0" fontId="8" fillId="33" borderId="11" xfId="0" applyFont="1" applyFill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15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/>
    </xf>
    <xf numFmtId="0" fontId="15" fillId="0" borderId="7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6" fillId="0" borderId="2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10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43" fontId="8" fillId="0" borderId="0" xfId="33" applyFont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70" xfId="0" applyFont="1" applyBorder="1" applyAlignment="1">
      <alignment horizontal="center" shrinkToFit="1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11" fillId="0" borderId="11" xfId="0" applyFont="1" applyBorder="1" applyAlignment="1">
      <alignment horizontal="left"/>
    </xf>
    <xf numFmtId="0" fontId="111" fillId="0" borderId="70" xfId="0" applyFont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0" fontId="16" fillId="33" borderId="7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70" xfId="0" applyFont="1" applyFill="1" applyBorder="1" applyAlignment="1">
      <alignment horizontal="center"/>
    </xf>
    <xf numFmtId="0" fontId="108" fillId="0" borderId="27" xfId="0" applyFont="1" applyBorder="1" applyAlignment="1">
      <alignment horizontal="center" vertical="center"/>
    </xf>
    <xf numFmtId="0" fontId="108" fillId="0" borderId="31" xfId="0" applyFont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8" fillId="0" borderId="11" xfId="0" applyFont="1" applyBorder="1" applyAlignment="1">
      <alignment horizontal="center"/>
    </xf>
    <xf numFmtId="0" fontId="108" fillId="0" borderId="24" xfId="0" applyFont="1" applyBorder="1" applyAlignment="1">
      <alignment horizontal="center"/>
    </xf>
    <xf numFmtId="0" fontId="108" fillId="0" borderId="70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108" fillId="0" borderId="11" xfId="0" applyFont="1" applyBorder="1" applyAlignment="1">
      <alignment horizontal="left"/>
    </xf>
    <xf numFmtId="0" fontId="108" fillId="0" borderId="70" xfId="0" applyFont="1" applyBorder="1" applyAlignment="1">
      <alignment horizontal="left"/>
    </xf>
    <xf numFmtId="0" fontId="118" fillId="0" borderId="20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111" fillId="0" borderId="27" xfId="0" applyFont="1" applyBorder="1" applyAlignment="1">
      <alignment horizontal="center" vertical="center"/>
    </xf>
    <xf numFmtId="0" fontId="111" fillId="0" borderId="3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111" fillId="0" borderId="7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1" fillId="0" borderId="11" xfId="0" applyFont="1" applyBorder="1" applyAlignment="1">
      <alignment horizontal="center"/>
    </xf>
    <xf numFmtId="0" fontId="121" fillId="0" borderId="70" xfId="0" applyFont="1" applyBorder="1" applyAlignment="1">
      <alignment horizontal="center"/>
    </xf>
    <xf numFmtId="0" fontId="13" fillId="0" borderId="14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shrinkToFit="1"/>
    </xf>
    <xf numFmtId="0" fontId="51" fillId="34" borderId="10" xfId="0" applyFont="1" applyFill="1" applyBorder="1" applyAlignment="1">
      <alignment/>
    </xf>
    <xf numFmtId="187" fontId="50" fillId="34" borderId="10" xfId="0" applyNumberFormat="1" applyFont="1" applyFill="1" applyBorder="1" applyAlignment="1">
      <alignment horizontal="center"/>
    </xf>
    <xf numFmtId="43" fontId="22" fillId="16" borderId="10" xfId="33" applyFont="1" applyFill="1" applyBorder="1" applyAlignment="1">
      <alignment shrinkToFit="1"/>
    </xf>
    <xf numFmtId="43" fontId="48" fillId="16" borderId="10" xfId="33" applyNumberFormat="1" applyFont="1" applyFill="1" applyBorder="1" applyAlignment="1">
      <alignment/>
    </xf>
    <xf numFmtId="43" fontId="48" fillId="16" borderId="10" xfId="33" applyFont="1" applyFill="1" applyBorder="1" applyAlignment="1">
      <alignment/>
    </xf>
    <xf numFmtId="43" fontId="52" fillId="16" borderId="10" xfId="0" applyNumberFormat="1" applyFont="1" applyFill="1" applyBorder="1" applyAlignment="1">
      <alignment/>
    </xf>
    <xf numFmtId="4" fontId="22" fillId="11" borderId="10" xfId="0" applyNumberFormat="1" applyFont="1" applyFill="1" applyBorder="1" applyAlignment="1">
      <alignment shrinkToFit="1"/>
    </xf>
    <xf numFmtId="4" fontId="22" fillId="11" borderId="10" xfId="33" applyNumberFormat="1" applyFont="1" applyFill="1" applyBorder="1" applyAlignment="1">
      <alignment shrinkToFit="1"/>
    </xf>
    <xf numFmtId="4" fontId="48" fillId="11" borderId="10" xfId="0" applyNumberFormat="1" applyFont="1" applyFill="1" applyBorder="1" applyAlignment="1">
      <alignment/>
    </xf>
    <xf numFmtId="4" fontId="50" fillId="11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/>
    </xf>
    <xf numFmtId="0" fontId="12" fillId="37" borderId="70" xfId="0" applyFont="1" applyFill="1" applyBorder="1" applyAlignment="1">
      <alignment horizontal="center"/>
    </xf>
    <xf numFmtId="0" fontId="11" fillId="37" borderId="20" xfId="0" applyFont="1" applyFill="1" applyBorder="1" applyAlignment="1">
      <alignment/>
    </xf>
    <xf numFmtId="0" fontId="11" fillId="37" borderId="15" xfId="0" applyFont="1" applyFill="1" applyBorder="1" applyAlignment="1">
      <alignment horizontal="center"/>
    </xf>
    <xf numFmtId="0" fontId="11" fillId="16" borderId="24" xfId="0" applyFont="1" applyFill="1" applyBorder="1" applyAlignment="1">
      <alignment/>
    </xf>
    <xf numFmtId="0" fontId="11" fillId="16" borderId="70" xfId="0" applyFont="1" applyFill="1" applyBorder="1" applyAlignment="1">
      <alignment/>
    </xf>
    <xf numFmtId="0" fontId="12" fillId="11" borderId="11" xfId="0" applyFont="1" applyFill="1" applyBorder="1" applyAlignment="1">
      <alignment/>
    </xf>
    <xf numFmtId="0" fontId="11" fillId="11" borderId="24" xfId="0" applyFont="1" applyFill="1" applyBorder="1" applyAlignment="1">
      <alignment/>
    </xf>
    <xf numFmtId="43" fontId="11" fillId="11" borderId="24" xfId="0" applyNumberFormat="1" applyFont="1" applyFill="1" applyBorder="1" applyAlignment="1">
      <alignment/>
    </xf>
    <xf numFmtId="0" fontId="11" fillId="11" borderId="70" xfId="0" applyFont="1" applyFill="1" applyBorder="1" applyAlignment="1">
      <alignment/>
    </xf>
    <xf numFmtId="0" fontId="31" fillId="16" borderId="11" xfId="0" applyFont="1" applyFill="1" applyBorder="1" applyAlignment="1">
      <alignment horizontal="left"/>
    </xf>
    <xf numFmtId="187" fontId="12" fillId="16" borderId="24" xfId="0" applyNumberFormat="1" applyFont="1" applyFill="1" applyBorder="1" applyAlignment="1">
      <alignment/>
    </xf>
    <xf numFmtId="0" fontId="14" fillId="9" borderId="20" xfId="0" applyFont="1" applyFill="1" applyBorder="1" applyAlignment="1">
      <alignment/>
    </xf>
    <xf numFmtId="0" fontId="11" fillId="9" borderId="30" xfId="0" applyFont="1" applyFill="1" applyBorder="1" applyAlignment="1">
      <alignment/>
    </xf>
    <xf numFmtId="0" fontId="11" fillId="9" borderId="15" xfId="0" applyFont="1" applyFill="1" applyBorder="1" applyAlignment="1">
      <alignment/>
    </xf>
    <xf numFmtId="43" fontId="11" fillId="14" borderId="20" xfId="33" applyFont="1" applyFill="1" applyBorder="1" applyAlignment="1">
      <alignment/>
    </xf>
    <xf numFmtId="43" fontId="11" fillId="14" borderId="30" xfId="33" applyFont="1" applyFill="1" applyBorder="1" applyAlignment="1">
      <alignment/>
    </xf>
    <xf numFmtId="43" fontId="11" fillId="14" borderId="15" xfId="33" applyFont="1" applyFill="1" applyBorder="1" applyAlignment="1">
      <alignment/>
    </xf>
    <xf numFmtId="43" fontId="11" fillId="14" borderId="20" xfId="33" applyFont="1" applyFill="1" applyBorder="1" applyAlignment="1">
      <alignment/>
    </xf>
    <xf numFmtId="43" fontId="11" fillId="14" borderId="15" xfId="33" applyFont="1" applyFill="1" applyBorder="1" applyAlignment="1">
      <alignment/>
    </xf>
    <xf numFmtId="0" fontId="11" fillId="9" borderId="20" xfId="0" applyFont="1" applyFill="1" applyBorder="1" applyAlignment="1">
      <alignment/>
    </xf>
    <xf numFmtId="0" fontId="11" fillId="38" borderId="27" xfId="0" applyFont="1" applyFill="1" applyBorder="1" applyAlignment="1">
      <alignment/>
    </xf>
    <xf numFmtId="0" fontId="11" fillId="38" borderId="26" xfId="0" applyFont="1" applyFill="1" applyBorder="1" applyAlignment="1">
      <alignment/>
    </xf>
    <xf numFmtId="0" fontId="11" fillId="38" borderId="31" xfId="0" applyFont="1" applyFill="1" applyBorder="1" applyAlignment="1">
      <alignment/>
    </xf>
    <xf numFmtId="0" fontId="11" fillId="38" borderId="28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8" borderId="29" xfId="0" applyFont="1" applyFill="1" applyBorder="1" applyAlignment="1">
      <alignment/>
    </xf>
    <xf numFmtId="0" fontId="11" fillId="38" borderId="28" xfId="33" applyNumberFormat="1" applyFont="1" applyFill="1" applyBorder="1" applyAlignment="1">
      <alignment/>
    </xf>
    <xf numFmtId="0" fontId="11" fillId="38" borderId="14" xfId="0" applyFont="1" applyFill="1" applyBorder="1" applyAlignment="1">
      <alignment/>
    </xf>
    <xf numFmtId="0" fontId="11" fillId="38" borderId="25" xfId="0" applyFont="1" applyFill="1" applyBorder="1" applyAlignment="1">
      <alignment/>
    </xf>
    <xf numFmtId="0" fontId="11" fillId="38" borderId="32" xfId="0" applyFont="1" applyFill="1" applyBorder="1" applyAlignment="1">
      <alignment/>
    </xf>
    <xf numFmtId="3" fontId="12" fillId="38" borderId="0" xfId="0" applyNumberFormat="1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132" fillId="0" borderId="0" xfId="0" applyFont="1" applyAlignment="1">
      <alignment horizontal="center"/>
    </xf>
    <xf numFmtId="3" fontId="133" fillId="0" borderId="0" xfId="0" applyNumberFormat="1" applyFont="1" applyBorder="1" applyAlignment="1">
      <alignment/>
    </xf>
    <xf numFmtId="0" fontId="133" fillId="0" borderId="0" xfId="0" applyFont="1" applyAlignment="1">
      <alignment/>
    </xf>
    <xf numFmtId="3" fontId="134" fillId="0" borderId="0" xfId="0" applyNumberFormat="1" applyFont="1" applyBorder="1" applyAlignment="1">
      <alignment horizontal="left"/>
    </xf>
    <xf numFmtId="3" fontId="135" fillId="0" borderId="0" xfId="0" applyNumberFormat="1" applyFont="1" applyBorder="1" applyAlignment="1">
      <alignment horizontal="left"/>
    </xf>
    <xf numFmtId="43" fontId="48" fillId="39" borderId="10" xfId="33" applyNumberFormat="1" applyFont="1" applyFill="1" applyBorder="1" applyAlignment="1">
      <alignment/>
    </xf>
    <xf numFmtId="43" fontId="48" fillId="39" borderId="10" xfId="0" applyNumberFormat="1" applyFont="1" applyFill="1" applyBorder="1" applyAlignment="1">
      <alignment/>
    </xf>
    <xf numFmtId="43" fontId="50" fillId="39" borderId="10" xfId="0" applyNumberFormat="1" applyFont="1" applyFill="1" applyBorder="1" applyAlignment="1">
      <alignment/>
    </xf>
    <xf numFmtId="0" fontId="48" fillId="40" borderId="10" xfId="33" applyNumberFormat="1" applyFont="1" applyFill="1" applyBorder="1" applyAlignment="1">
      <alignment horizontal="center"/>
    </xf>
    <xf numFmtId="0" fontId="50" fillId="40" borderId="10" xfId="33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224</xdr:row>
      <xdr:rowOff>133350</xdr:rowOff>
    </xdr:from>
    <xdr:to>
      <xdr:col>8</xdr:col>
      <xdr:colOff>161925</xdr:colOff>
      <xdr:row>228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66455925"/>
          <a:ext cx="52578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1
</a:t>
          </a:r>
        </a:p>
      </xdr:txBody>
    </xdr:sp>
    <xdr:clientData/>
  </xdr:twoCellAnchor>
  <xdr:twoCellAnchor>
    <xdr:from>
      <xdr:col>3</xdr:col>
      <xdr:colOff>533400</xdr:colOff>
      <xdr:row>240</xdr:row>
      <xdr:rowOff>28575</xdr:rowOff>
    </xdr:from>
    <xdr:to>
      <xdr:col>8</xdr:col>
      <xdr:colOff>200025</xdr:colOff>
      <xdr:row>244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28800" y="73113900"/>
          <a:ext cx="4781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2
</a:t>
          </a:r>
        </a:p>
      </xdr:txBody>
    </xdr:sp>
    <xdr:clientData/>
  </xdr:twoCellAnchor>
  <xdr:twoCellAnchor>
    <xdr:from>
      <xdr:col>3</xdr:col>
      <xdr:colOff>533400</xdr:colOff>
      <xdr:row>254</xdr:row>
      <xdr:rowOff>28575</xdr:rowOff>
    </xdr:from>
    <xdr:to>
      <xdr:col>8</xdr:col>
      <xdr:colOff>200025</xdr:colOff>
      <xdr:row>259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28800" y="78828900"/>
          <a:ext cx="47815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3
</a:t>
          </a:r>
        </a:p>
      </xdr:txBody>
    </xdr:sp>
    <xdr:clientData/>
  </xdr:twoCellAnchor>
  <xdr:twoCellAnchor>
    <xdr:from>
      <xdr:col>3</xdr:col>
      <xdr:colOff>533400</xdr:colOff>
      <xdr:row>267</xdr:row>
      <xdr:rowOff>57150</xdr:rowOff>
    </xdr:from>
    <xdr:to>
      <xdr:col>8</xdr:col>
      <xdr:colOff>200025</xdr:colOff>
      <xdr:row>272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28800" y="84391500"/>
          <a:ext cx="478155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4
</a:t>
          </a:r>
        </a:p>
      </xdr:txBody>
    </xdr:sp>
    <xdr:clientData/>
  </xdr:twoCellAnchor>
  <xdr:twoCellAnchor>
    <xdr:from>
      <xdr:col>3</xdr:col>
      <xdr:colOff>533400</xdr:colOff>
      <xdr:row>282</xdr:row>
      <xdr:rowOff>28575</xdr:rowOff>
    </xdr:from>
    <xdr:to>
      <xdr:col>8</xdr:col>
      <xdr:colOff>200025</xdr:colOff>
      <xdr:row>287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28800" y="91230450"/>
          <a:ext cx="47815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5
</a:t>
          </a:r>
        </a:p>
      </xdr:txBody>
    </xdr:sp>
    <xdr:clientData/>
  </xdr:twoCellAnchor>
  <xdr:twoCellAnchor>
    <xdr:from>
      <xdr:col>2</xdr:col>
      <xdr:colOff>276225</xdr:colOff>
      <xdr:row>244</xdr:row>
      <xdr:rowOff>323850</xdr:rowOff>
    </xdr:from>
    <xdr:to>
      <xdr:col>2</xdr:col>
      <xdr:colOff>704850</xdr:colOff>
      <xdr:row>244</xdr:row>
      <xdr:rowOff>514350</xdr:rowOff>
    </xdr:to>
    <xdr:sp>
      <xdr:nvSpPr>
        <xdr:cNvPr id="6" name="ลูกศรขวาท้ายขีด 6"/>
        <xdr:cNvSpPr>
          <a:spLocks/>
        </xdr:cNvSpPr>
      </xdr:nvSpPr>
      <xdr:spPr>
        <a:xfrm>
          <a:off x="762000" y="741330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245</xdr:row>
      <xdr:rowOff>247650</xdr:rowOff>
    </xdr:from>
    <xdr:to>
      <xdr:col>2</xdr:col>
      <xdr:colOff>666750</xdr:colOff>
      <xdr:row>245</xdr:row>
      <xdr:rowOff>438150</xdr:rowOff>
    </xdr:to>
    <xdr:sp>
      <xdr:nvSpPr>
        <xdr:cNvPr id="7" name="ลูกศรขวาท้ายขีด 7"/>
        <xdr:cNvSpPr>
          <a:spLocks/>
        </xdr:cNvSpPr>
      </xdr:nvSpPr>
      <xdr:spPr>
        <a:xfrm>
          <a:off x="723900" y="747522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246</xdr:row>
      <xdr:rowOff>257175</xdr:rowOff>
    </xdr:from>
    <xdr:to>
      <xdr:col>2</xdr:col>
      <xdr:colOff>685800</xdr:colOff>
      <xdr:row>246</xdr:row>
      <xdr:rowOff>447675</xdr:rowOff>
    </xdr:to>
    <xdr:sp>
      <xdr:nvSpPr>
        <xdr:cNvPr id="8" name="ลูกศรขวาท้ายขีด 8"/>
        <xdr:cNvSpPr>
          <a:spLocks/>
        </xdr:cNvSpPr>
      </xdr:nvSpPr>
      <xdr:spPr>
        <a:xfrm>
          <a:off x="742950" y="754570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258</xdr:row>
      <xdr:rowOff>323850</xdr:rowOff>
    </xdr:from>
    <xdr:to>
      <xdr:col>2</xdr:col>
      <xdr:colOff>704850</xdr:colOff>
      <xdr:row>258</xdr:row>
      <xdr:rowOff>514350</xdr:rowOff>
    </xdr:to>
    <xdr:sp>
      <xdr:nvSpPr>
        <xdr:cNvPr id="9" name="ลูกศรขวาท้ายขีด 9"/>
        <xdr:cNvSpPr>
          <a:spLocks/>
        </xdr:cNvSpPr>
      </xdr:nvSpPr>
      <xdr:spPr>
        <a:xfrm>
          <a:off x="762000" y="798480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259</xdr:row>
      <xdr:rowOff>247650</xdr:rowOff>
    </xdr:from>
    <xdr:to>
      <xdr:col>2</xdr:col>
      <xdr:colOff>666750</xdr:colOff>
      <xdr:row>259</xdr:row>
      <xdr:rowOff>438150</xdr:rowOff>
    </xdr:to>
    <xdr:sp>
      <xdr:nvSpPr>
        <xdr:cNvPr id="10" name="ลูกศรขวาท้ายขีด 10"/>
        <xdr:cNvSpPr>
          <a:spLocks/>
        </xdr:cNvSpPr>
      </xdr:nvSpPr>
      <xdr:spPr>
        <a:xfrm>
          <a:off x="723900" y="804672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260</xdr:row>
      <xdr:rowOff>257175</xdr:rowOff>
    </xdr:from>
    <xdr:to>
      <xdr:col>2</xdr:col>
      <xdr:colOff>685800</xdr:colOff>
      <xdr:row>260</xdr:row>
      <xdr:rowOff>447675</xdr:rowOff>
    </xdr:to>
    <xdr:sp>
      <xdr:nvSpPr>
        <xdr:cNvPr id="11" name="ลูกศรขวาท้ายขีด 11"/>
        <xdr:cNvSpPr>
          <a:spLocks/>
        </xdr:cNvSpPr>
      </xdr:nvSpPr>
      <xdr:spPr>
        <a:xfrm>
          <a:off x="742950" y="811720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271</xdr:row>
      <xdr:rowOff>323850</xdr:rowOff>
    </xdr:from>
    <xdr:to>
      <xdr:col>2</xdr:col>
      <xdr:colOff>704850</xdr:colOff>
      <xdr:row>271</xdr:row>
      <xdr:rowOff>514350</xdr:rowOff>
    </xdr:to>
    <xdr:sp>
      <xdr:nvSpPr>
        <xdr:cNvPr id="12" name="ลูกศรขวาท้ายขีด 12"/>
        <xdr:cNvSpPr>
          <a:spLocks/>
        </xdr:cNvSpPr>
      </xdr:nvSpPr>
      <xdr:spPr>
        <a:xfrm>
          <a:off x="762000" y="858393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272</xdr:row>
      <xdr:rowOff>247650</xdr:rowOff>
    </xdr:from>
    <xdr:to>
      <xdr:col>2</xdr:col>
      <xdr:colOff>666750</xdr:colOff>
      <xdr:row>272</xdr:row>
      <xdr:rowOff>438150</xdr:rowOff>
    </xdr:to>
    <xdr:sp>
      <xdr:nvSpPr>
        <xdr:cNvPr id="13" name="ลูกศรขวาท้ายขีด 13"/>
        <xdr:cNvSpPr>
          <a:spLocks/>
        </xdr:cNvSpPr>
      </xdr:nvSpPr>
      <xdr:spPr>
        <a:xfrm>
          <a:off x="723900" y="8645842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273</xdr:row>
      <xdr:rowOff>257175</xdr:rowOff>
    </xdr:from>
    <xdr:to>
      <xdr:col>2</xdr:col>
      <xdr:colOff>685800</xdr:colOff>
      <xdr:row>273</xdr:row>
      <xdr:rowOff>447675</xdr:rowOff>
    </xdr:to>
    <xdr:sp>
      <xdr:nvSpPr>
        <xdr:cNvPr id="14" name="ลูกศรขวาท้ายขีด 14"/>
        <xdr:cNvSpPr>
          <a:spLocks/>
        </xdr:cNvSpPr>
      </xdr:nvSpPr>
      <xdr:spPr>
        <a:xfrm>
          <a:off x="742950" y="871632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285</xdr:row>
      <xdr:rowOff>323850</xdr:rowOff>
    </xdr:from>
    <xdr:to>
      <xdr:col>2</xdr:col>
      <xdr:colOff>704850</xdr:colOff>
      <xdr:row>285</xdr:row>
      <xdr:rowOff>514350</xdr:rowOff>
    </xdr:to>
    <xdr:sp>
      <xdr:nvSpPr>
        <xdr:cNvPr id="15" name="ลูกศรขวาท้ายขีด 15"/>
        <xdr:cNvSpPr>
          <a:spLocks/>
        </xdr:cNvSpPr>
      </xdr:nvSpPr>
      <xdr:spPr>
        <a:xfrm>
          <a:off x="762000" y="9208770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286</xdr:row>
      <xdr:rowOff>247650</xdr:rowOff>
    </xdr:from>
    <xdr:to>
      <xdr:col>2</xdr:col>
      <xdr:colOff>666750</xdr:colOff>
      <xdr:row>286</xdr:row>
      <xdr:rowOff>438150</xdr:rowOff>
    </xdr:to>
    <xdr:sp>
      <xdr:nvSpPr>
        <xdr:cNvPr id="16" name="ลูกศรขวาท้ายขีด 16"/>
        <xdr:cNvSpPr>
          <a:spLocks/>
        </xdr:cNvSpPr>
      </xdr:nvSpPr>
      <xdr:spPr>
        <a:xfrm>
          <a:off x="723900" y="9270682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287</xdr:row>
      <xdr:rowOff>257175</xdr:rowOff>
    </xdr:from>
    <xdr:to>
      <xdr:col>2</xdr:col>
      <xdr:colOff>685800</xdr:colOff>
      <xdr:row>287</xdr:row>
      <xdr:rowOff>447675</xdr:rowOff>
    </xdr:to>
    <xdr:sp>
      <xdr:nvSpPr>
        <xdr:cNvPr id="17" name="ลูกศรขวาท้ายขีด 17"/>
        <xdr:cNvSpPr>
          <a:spLocks/>
        </xdr:cNvSpPr>
      </xdr:nvSpPr>
      <xdr:spPr>
        <a:xfrm>
          <a:off x="742950" y="934116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229</xdr:row>
      <xdr:rowOff>323850</xdr:rowOff>
    </xdr:from>
    <xdr:to>
      <xdr:col>2</xdr:col>
      <xdr:colOff>704850</xdr:colOff>
      <xdr:row>229</xdr:row>
      <xdr:rowOff>514350</xdr:rowOff>
    </xdr:to>
    <xdr:sp>
      <xdr:nvSpPr>
        <xdr:cNvPr id="18" name="ลูกศรขวาท้ายขีด 18"/>
        <xdr:cNvSpPr>
          <a:spLocks/>
        </xdr:cNvSpPr>
      </xdr:nvSpPr>
      <xdr:spPr>
        <a:xfrm>
          <a:off x="762000" y="67722750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230</xdr:row>
      <xdr:rowOff>247650</xdr:rowOff>
    </xdr:from>
    <xdr:to>
      <xdr:col>2</xdr:col>
      <xdr:colOff>666750</xdr:colOff>
      <xdr:row>230</xdr:row>
      <xdr:rowOff>438150</xdr:rowOff>
    </xdr:to>
    <xdr:sp>
      <xdr:nvSpPr>
        <xdr:cNvPr id="19" name="ลูกศรขวาท้ายขีด 19"/>
        <xdr:cNvSpPr>
          <a:spLocks/>
        </xdr:cNvSpPr>
      </xdr:nvSpPr>
      <xdr:spPr>
        <a:xfrm>
          <a:off x="723900" y="6834187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231</xdr:row>
      <xdr:rowOff>257175</xdr:rowOff>
    </xdr:from>
    <xdr:to>
      <xdr:col>2</xdr:col>
      <xdr:colOff>685800</xdr:colOff>
      <xdr:row>231</xdr:row>
      <xdr:rowOff>447675</xdr:rowOff>
    </xdr:to>
    <xdr:sp>
      <xdr:nvSpPr>
        <xdr:cNvPr id="20" name="ลูกศรขวาท้ายขีด 20"/>
        <xdr:cNvSpPr>
          <a:spLocks/>
        </xdr:cNvSpPr>
      </xdr:nvSpPr>
      <xdr:spPr>
        <a:xfrm>
          <a:off x="742950" y="69046725"/>
          <a:ext cx="428625" cy="190500"/>
        </a:xfrm>
        <a:custGeom>
          <a:pathLst>
            <a:path h="190500" w="428625">
              <a:moveTo>
                <a:pt x="0" y="47625"/>
              </a:moveTo>
              <a:lnTo>
                <a:pt x="5953" y="47625"/>
              </a:lnTo>
              <a:lnTo>
                <a:pt x="5953" y="142875"/>
              </a:lnTo>
              <a:lnTo>
                <a:pt x="0" y="142875"/>
              </a:lnTo>
              <a:lnTo>
                <a:pt x="0" y="47625"/>
              </a:lnTo>
              <a:close/>
              <a:moveTo>
                <a:pt x="0" y="47625"/>
              </a:moveTo>
              <a:lnTo>
                <a:pt x="11906" y="47625"/>
              </a:lnTo>
              <a:lnTo>
                <a:pt x="23813" y="47625"/>
              </a:lnTo>
              <a:lnTo>
                <a:pt x="23813" y="142875"/>
              </a:lnTo>
              <a:lnTo>
                <a:pt x="11906" y="142875"/>
              </a:lnTo>
              <a:close/>
              <a:moveTo>
                <a:pt x="11906" y="142875"/>
              </a:moveTo>
              <a:lnTo>
                <a:pt x="11906" y="47625"/>
              </a:lnTo>
              <a:lnTo>
                <a:pt x="29766" y="47625"/>
              </a:lnTo>
              <a:lnTo>
                <a:pt x="333375" y="47625"/>
              </a:lnTo>
              <a:lnTo>
                <a:pt x="333375" y="0"/>
              </a:lnTo>
              <a:lnTo>
                <a:pt x="428625" y="95250"/>
              </a:lnTo>
              <a:lnTo>
                <a:pt x="333375" y="190500"/>
              </a:lnTo>
              <a:lnTo>
                <a:pt x="333375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1" name="Line 42"/>
        <xdr:cNvSpPr>
          <a:spLocks/>
        </xdr:cNvSpPr>
      </xdr:nvSpPr>
      <xdr:spPr>
        <a:xfrm>
          <a:off x="99917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2" name="Line 49"/>
        <xdr:cNvSpPr>
          <a:spLocks/>
        </xdr:cNvSpPr>
      </xdr:nvSpPr>
      <xdr:spPr>
        <a:xfrm>
          <a:off x="99917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3" name="Line 51"/>
        <xdr:cNvSpPr>
          <a:spLocks/>
        </xdr:cNvSpPr>
      </xdr:nvSpPr>
      <xdr:spPr>
        <a:xfrm>
          <a:off x="99917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91" zoomScaleNormal="91" zoomScalePageLayoutView="0" workbookViewId="0" topLeftCell="A7">
      <selection activeCell="G23" sqref="G23"/>
    </sheetView>
  </sheetViews>
  <sheetFormatPr defaultColWidth="9.140625" defaultRowHeight="12.75"/>
  <cols>
    <col min="1" max="1" width="3.28125" style="420" customWidth="1"/>
    <col min="2" max="2" width="5.8515625" style="420" customWidth="1"/>
    <col min="3" max="3" width="14.00390625" style="420" customWidth="1"/>
    <col min="4" max="4" width="11.28125" style="420" customWidth="1"/>
    <col min="5" max="5" width="13.57421875" style="420" customWidth="1"/>
    <col min="6" max="6" width="12.7109375" style="420" customWidth="1"/>
    <col min="7" max="7" width="10.421875" style="420" customWidth="1"/>
    <col min="8" max="8" width="17.00390625" style="420" customWidth="1"/>
    <col min="9" max="9" width="20.8515625" style="420" customWidth="1"/>
    <col min="10" max="10" width="18.57421875" style="420" customWidth="1"/>
    <col min="11" max="11" width="22.140625" style="420" customWidth="1"/>
    <col min="12" max="12" width="19.7109375" style="420" bestFit="1" customWidth="1"/>
    <col min="13" max="13" width="18.00390625" style="420" bestFit="1" customWidth="1"/>
    <col min="14" max="14" width="15.00390625" style="420" bestFit="1" customWidth="1"/>
    <col min="15" max="16384" width="9.140625" style="420" customWidth="1"/>
  </cols>
  <sheetData>
    <row r="1" ht="24.75">
      <c r="C1" s="420" t="s">
        <v>606</v>
      </c>
    </row>
    <row r="3" spans="3:11" ht="24.75">
      <c r="C3" s="420" t="s">
        <v>408</v>
      </c>
      <c r="D3" s="420" t="s">
        <v>409</v>
      </c>
      <c r="E3" s="420" t="s">
        <v>292</v>
      </c>
      <c r="F3" s="706">
        <v>7000000</v>
      </c>
      <c r="G3" s="707" t="s">
        <v>413</v>
      </c>
      <c r="H3" s="707" t="s">
        <v>417</v>
      </c>
      <c r="I3" s="707"/>
      <c r="J3" s="707"/>
      <c r="K3" s="707"/>
    </row>
    <row r="5" spans="2:11" ht="24.75">
      <c r="B5" s="707">
        <v>1</v>
      </c>
      <c r="C5" s="420" t="s">
        <v>408</v>
      </c>
      <c r="D5" s="420" t="s">
        <v>409</v>
      </c>
      <c r="E5" s="420" t="s">
        <v>410</v>
      </c>
      <c r="F5" s="706">
        <v>1300000</v>
      </c>
      <c r="G5" s="708">
        <f>D47</f>
        <v>0</v>
      </c>
      <c r="H5" s="706">
        <f>F5-G5</f>
        <v>1300000</v>
      </c>
      <c r="I5" s="706"/>
      <c r="J5" s="706"/>
      <c r="K5" s="706"/>
    </row>
    <row r="6" spans="2:11" ht="24.75">
      <c r="B6" s="707">
        <v>2</v>
      </c>
      <c r="C6" s="420" t="s">
        <v>408</v>
      </c>
      <c r="D6" s="420" t="s">
        <v>409</v>
      </c>
      <c r="E6" s="420" t="s">
        <v>411</v>
      </c>
      <c r="F6" s="706">
        <v>3000000</v>
      </c>
      <c r="G6" s="763" t="e">
        <f>D26</f>
        <v>#REF!</v>
      </c>
      <c r="H6" s="706" t="e">
        <f>F6-G6</f>
        <v>#REF!</v>
      </c>
      <c r="I6" s="706"/>
      <c r="J6" s="706"/>
      <c r="K6" s="706"/>
    </row>
    <row r="7" spans="2:11" ht="24.75">
      <c r="B7" s="707">
        <v>3</v>
      </c>
      <c r="C7" s="420" t="s">
        <v>408</v>
      </c>
      <c r="D7" s="420" t="s">
        <v>409</v>
      </c>
      <c r="E7" s="420" t="s">
        <v>412</v>
      </c>
      <c r="F7" s="706">
        <v>2700000</v>
      </c>
      <c r="G7" s="763">
        <f>E16</f>
        <v>5324710</v>
      </c>
      <c r="H7" s="706">
        <f>F7-G7</f>
        <v>-2624710</v>
      </c>
      <c r="I7" s="706"/>
      <c r="J7" s="706"/>
      <c r="K7" s="706"/>
    </row>
    <row r="8" spans="2:11" ht="24.75">
      <c r="B8" s="707"/>
      <c r="F8" s="706"/>
      <c r="G8" s="709"/>
      <c r="H8" s="706"/>
      <c r="I8" s="706"/>
      <c r="J8" s="706"/>
      <c r="K8" s="706"/>
    </row>
    <row r="9" spans="1:13" ht="24.75">
      <c r="A9" s="707" t="s">
        <v>416</v>
      </c>
      <c r="B9" s="764"/>
      <c r="C9" s="975" t="s">
        <v>405</v>
      </c>
      <c r="D9" s="975"/>
      <c r="E9" s="765">
        <v>2700000</v>
      </c>
      <c r="F9" s="811"/>
      <c r="G9" s="815"/>
      <c r="H9" s="820" t="s">
        <v>596</v>
      </c>
      <c r="I9" s="842"/>
      <c r="J9" s="842"/>
      <c r="K9" s="842"/>
      <c r="M9" s="710"/>
    </row>
    <row r="10" spans="2:13" ht="27.75">
      <c r="B10" s="766" t="s">
        <v>227</v>
      </c>
      <c r="C10" s="711" t="s">
        <v>422</v>
      </c>
      <c r="D10" s="712"/>
      <c r="E10" s="713" t="s">
        <v>420</v>
      </c>
      <c r="F10" s="812" t="s">
        <v>595</v>
      </c>
      <c r="G10" s="816" t="s">
        <v>394</v>
      </c>
      <c r="H10" s="821" t="s">
        <v>597</v>
      </c>
      <c r="I10" s="920" t="s">
        <v>775</v>
      </c>
      <c r="J10" s="920" t="s">
        <v>46</v>
      </c>
      <c r="K10" s="920" t="s">
        <v>246</v>
      </c>
      <c r="L10" s="921" t="s">
        <v>27</v>
      </c>
      <c r="M10" s="766" t="s">
        <v>26</v>
      </c>
    </row>
    <row r="11" spans="2:14" ht="31.5">
      <c r="B11" s="767">
        <v>1</v>
      </c>
      <c r="C11" s="714" t="s">
        <v>308</v>
      </c>
      <c r="D11" s="757">
        <v>1000000</v>
      </c>
      <c r="E11" s="758">
        <f>'กลยุทธ์1 '!K174</f>
        <v>3330240</v>
      </c>
      <c r="F11" s="717">
        <f>D11-E11</f>
        <v>-2330240</v>
      </c>
      <c r="G11" s="816"/>
      <c r="H11" s="822"/>
      <c r="I11" s="917" t="s">
        <v>308</v>
      </c>
      <c r="J11" s="918">
        <v>1253640</v>
      </c>
      <c r="K11" s="919">
        <v>924600</v>
      </c>
      <c r="L11" s="849">
        <f>'กลยุทธ์1 '!K174</f>
        <v>3330240</v>
      </c>
      <c r="M11" s="924">
        <v>19</v>
      </c>
      <c r="N11" s="715"/>
    </row>
    <row r="12" spans="2:14" ht="31.5">
      <c r="B12" s="767">
        <v>2</v>
      </c>
      <c r="C12" s="716" t="s">
        <v>309</v>
      </c>
      <c r="D12" s="580">
        <v>270000</v>
      </c>
      <c r="E12" s="759">
        <f>'กลยุทธ์ 2'!E67</f>
        <v>300450</v>
      </c>
      <c r="F12" s="58"/>
      <c r="G12" s="817">
        <f>D12-E12</f>
        <v>-30450</v>
      </c>
      <c r="H12" s="823"/>
      <c r="I12" s="917" t="s">
        <v>309</v>
      </c>
      <c r="J12" s="849">
        <v>190450</v>
      </c>
      <c r="K12" s="917"/>
      <c r="L12" s="849">
        <f>'กลยุทธ์ 2'!I58</f>
        <v>300450</v>
      </c>
      <c r="M12" s="924">
        <v>3</v>
      </c>
      <c r="N12" s="715"/>
    </row>
    <row r="13" spans="2:13" ht="31.5">
      <c r="B13" s="767">
        <v>3</v>
      </c>
      <c r="C13" s="716" t="s">
        <v>310</v>
      </c>
      <c r="D13" s="580">
        <v>135000</v>
      </c>
      <c r="E13" s="760">
        <f>'กลยุทธ์ 3'!J99</f>
        <v>135000</v>
      </c>
      <c r="F13" s="813">
        <f>D13-E13</f>
        <v>0</v>
      </c>
      <c r="G13" s="816"/>
      <c r="H13" s="823"/>
      <c r="I13" s="917" t="s">
        <v>310</v>
      </c>
      <c r="J13" s="918">
        <v>135000</v>
      </c>
      <c r="K13" s="917"/>
      <c r="L13" s="849">
        <f>'กลยุทธ์ 3'!J99</f>
        <v>135000</v>
      </c>
      <c r="M13" s="924">
        <v>1</v>
      </c>
    </row>
    <row r="14" spans="2:13" ht="31.5">
      <c r="B14" s="767">
        <v>4</v>
      </c>
      <c r="C14" s="716" t="s">
        <v>311</v>
      </c>
      <c r="D14" s="580">
        <v>540000</v>
      </c>
      <c r="E14" s="761">
        <f>'กลยุทธ์ 4'!J64</f>
        <v>196290</v>
      </c>
      <c r="F14" s="717">
        <f>D14-E14</f>
        <v>343710</v>
      </c>
      <c r="G14" s="818"/>
      <c r="H14" s="823"/>
      <c r="I14" s="917" t="s">
        <v>311</v>
      </c>
      <c r="J14" s="918">
        <v>196290</v>
      </c>
      <c r="K14" s="917"/>
      <c r="L14" s="849">
        <f>'กลยุทธ์ 4'!J64</f>
        <v>196290</v>
      </c>
      <c r="M14" s="924">
        <v>6</v>
      </c>
    </row>
    <row r="15" spans="2:13" ht="31.5">
      <c r="B15" s="234">
        <v>5</v>
      </c>
      <c r="C15" s="718" t="s">
        <v>312</v>
      </c>
      <c r="D15" s="719">
        <v>405000</v>
      </c>
      <c r="E15" s="774">
        <f>'กลยุทธ์ 5เก็บไว้ดู'!J143</f>
        <v>1362730</v>
      </c>
      <c r="F15" s="717">
        <f>D15-E15</f>
        <v>-957730</v>
      </c>
      <c r="G15" s="816"/>
      <c r="H15" s="823"/>
      <c r="I15" s="917" t="s">
        <v>312</v>
      </c>
      <c r="J15" s="918">
        <v>2864760</v>
      </c>
      <c r="K15" s="918">
        <v>81200</v>
      </c>
      <c r="L15" s="849">
        <f>'กลยุทธ์ 5sum'!J88</f>
        <v>2945960</v>
      </c>
      <c r="M15" s="924">
        <v>11</v>
      </c>
    </row>
    <row r="16" spans="2:13" ht="32.25" thickBot="1">
      <c r="B16" s="764"/>
      <c r="C16" s="714" t="s">
        <v>424</v>
      </c>
      <c r="D16" s="720"/>
      <c r="E16" s="762">
        <f>SUM(E11:E15)</f>
        <v>5324710</v>
      </c>
      <c r="F16" s="717"/>
      <c r="G16" s="818"/>
      <c r="H16" s="823"/>
      <c r="I16" s="912" t="s">
        <v>710</v>
      </c>
      <c r="J16" s="915">
        <v>3359860</v>
      </c>
      <c r="K16" s="916"/>
      <c r="L16" s="848">
        <f>' มฐ.1'!J41</f>
        <v>3359860</v>
      </c>
      <c r="M16" s="924">
        <v>6</v>
      </c>
    </row>
    <row r="17" spans="2:13" ht="31.5">
      <c r="B17" s="768"/>
      <c r="C17" s="769" t="s">
        <v>417</v>
      </c>
      <c r="D17" s="770"/>
      <c r="E17" s="771"/>
      <c r="F17" s="814">
        <f>SUM(F11:F16)</f>
        <v>-2944260</v>
      </c>
      <c r="G17" s="819">
        <f>SUM(G11:G16)</f>
        <v>-30450</v>
      </c>
      <c r="H17" s="824">
        <f>F17+G17</f>
        <v>-2974710</v>
      </c>
      <c r="I17" s="913" t="s">
        <v>27</v>
      </c>
      <c r="J17" s="914">
        <f>SUM(J11:J16)</f>
        <v>8000000</v>
      </c>
      <c r="K17" s="914">
        <f>SUM(K11:K16)</f>
        <v>1005800</v>
      </c>
      <c r="L17" s="848">
        <f>SUM(L11:L16)</f>
        <v>10267800</v>
      </c>
      <c r="M17" s="924">
        <f>SUM(M11:M16)</f>
        <v>46</v>
      </c>
    </row>
    <row r="18" ht="25.5" thickBot="1"/>
    <row r="19" spans="1:5" ht="25.5" thickBot="1">
      <c r="A19" s="707" t="s">
        <v>415</v>
      </c>
      <c r="B19" s="721" t="s">
        <v>227</v>
      </c>
      <c r="C19" s="722" t="s">
        <v>576</v>
      </c>
      <c r="D19" s="723"/>
      <c r="E19" s="724">
        <v>3000000</v>
      </c>
    </row>
    <row r="20" spans="1:13" ht="24.75">
      <c r="A20" s="707"/>
      <c r="B20" s="725"/>
      <c r="C20" s="726" t="s">
        <v>577</v>
      </c>
      <c r="D20" s="727"/>
      <c r="E20" s="728"/>
      <c r="M20" s="708"/>
    </row>
    <row r="21" spans="2:5" ht="24.75">
      <c r="B21" s="725">
        <v>1</v>
      </c>
      <c r="C21" s="726" t="s">
        <v>397</v>
      </c>
      <c r="D21" s="772">
        <v>3000000</v>
      </c>
      <c r="E21" s="730"/>
    </row>
    <row r="22" spans="2:5" ht="24.75">
      <c r="B22" s="725">
        <v>2</v>
      </c>
      <c r="C22" s="726" t="s">
        <v>398</v>
      </c>
      <c r="D22" s="731">
        <f>' มฐ.2'!J16</f>
        <v>0</v>
      </c>
      <c r="E22" s="730"/>
    </row>
    <row r="23" spans="2:11" ht="24.75">
      <c r="B23" s="725">
        <v>3</v>
      </c>
      <c r="C23" s="726" t="s">
        <v>399</v>
      </c>
      <c r="D23" s="732">
        <f>' มฐ.3'!J14</f>
        <v>0</v>
      </c>
      <c r="E23" s="730"/>
      <c r="H23" s="715"/>
      <c r="I23" s="715"/>
      <c r="J23" s="715"/>
      <c r="K23" s="715"/>
    </row>
    <row r="24" spans="2:5" ht="24.75">
      <c r="B24" s="725">
        <v>4</v>
      </c>
      <c r="C24" s="726" t="s">
        <v>400</v>
      </c>
      <c r="D24" s="729" t="e">
        <f>' มฐ.4'!#REF!</f>
        <v>#REF!</v>
      </c>
      <c r="E24" s="730"/>
    </row>
    <row r="25" spans="2:5" ht="24.75">
      <c r="B25" s="725">
        <v>5</v>
      </c>
      <c r="C25" s="726" t="s">
        <v>401</v>
      </c>
      <c r="D25" s="729">
        <f>'มฐ. 5'!J16</f>
        <v>0</v>
      </c>
      <c r="E25" s="730"/>
    </row>
    <row r="26" spans="2:5" ht="25.5" thickBot="1">
      <c r="B26" s="733"/>
      <c r="C26" s="734" t="s">
        <v>27</v>
      </c>
      <c r="D26" s="773" t="e">
        <f>D21+D22+D23+D24+D25</f>
        <v>#REF!</v>
      </c>
      <c r="E26" s="735"/>
    </row>
    <row r="27" spans="2:5" ht="25.5" thickBot="1">
      <c r="B27" s="736"/>
      <c r="C27" s="737" t="s">
        <v>417</v>
      </c>
      <c r="D27" s="723"/>
      <c r="E27" s="738"/>
    </row>
    <row r="30" ht="25.5" thickBot="1"/>
    <row r="31" spans="1:5" ht="24.75">
      <c r="A31" s="707" t="s">
        <v>414</v>
      </c>
      <c r="B31" s="739" t="s">
        <v>425</v>
      </c>
      <c r="C31" s="740"/>
      <c r="D31" s="741"/>
      <c r="E31" s="742">
        <v>1300000</v>
      </c>
    </row>
    <row r="32" spans="2:5" ht="24.75">
      <c r="B32" s="743" t="s">
        <v>419</v>
      </c>
      <c r="C32" s="370" t="s">
        <v>421</v>
      </c>
      <c r="D32" s="332" t="s">
        <v>420</v>
      </c>
      <c r="E32" s="713" t="s">
        <v>423</v>
      </c>
    </row>
    <row r="33" spans="2:5" ht="24.75">
      <c r="B33" s="744">
        <v>1</v>
      </c>
      <c r="C33" s="745">
        <v>100000</v>
      </c>
      <c r="D33" s="11"/>
      <c r="E33" s="746"/>
    </row>
    <row r="34" spans="2:5" ht="24.75">
      <c r="B34" s="744">
        <v>2</v>
      </c>
      <c r="C34" s="745">
        <v>100000</v>
      </c>
      <c r="D34" s="11"/>
      <c r="E34" s="746"/>
    </row>
    <row r="35" spans="2:5" ht="24.75">
      <c r="B35" s="744">
        <v>3</v>
      </c>
      <c r="C35" s="745">
        <v>100000</v>
      </c>
      <c r="D35" s="246">
        <v>86100</v>
      </c>
      <c r="E35" s="746"/>
    </row>
    <row r="36" spans="2:5" ht="24.75">
      <c r="B36" s="744">
        <v>4</v>
      </c>
      <c r="C36" s="745">
        <v>100000</v>
      </c>
      <c r="D36" s="11"/>
      <c r="E36" s="746"/>
    </row>
    <row r="37" spans="2:5" ht="24.75">
      <c r="B37" s="744">
        <v>5</v>
      </c>
      <c r="C37" s="745">
        <v>100000</v>
      </c>
      <c r="D37" s="11"/>
      <c r="E37" s="746"/>
    </row>
    <row r="38" spans="2:5" ht="24.75">
      <c r="B38" s="744">
        <v>6</v>
      </c>
      <c r="C38" s="745">
        <v>100000</v>
      </c>
      <c r="D38" s="246">
        <v>100000</v>
      </c>
      <c r="E38" s="746"/>
    </row>
    <row r="39" spans="2:5" ht="24.75">
      <c r="B39" s="744">
        <v>7</v>
      </c>
      <c r="C39" s="745">
        <v>100000</v>
      </c>
      <c r="D39" s="11"/>
      <c r="E39" s="746"/>
    </row>
    <row r="40" spans="2:5" ht="24.75">
      <c r="B40" s="744">
        <v>8</v>
      </c>
      <c r="C40" s="745">
        <v>100000</v>
      </c>
      <c r="D40" s="11"/>
      <c r="E40" s="746"/>
    </row>
    <row r="41" spans="2:5" ht="24.75">
      <c r="B41" s="744">
        <v>9</v>
      </c>
      <c r="C41" s="745">
        <v>100000</v>
      </c>
      <c r="D41" s="11"/>
      <c r="E41" s="746"/>
    </row>
    <row r="42" spans="2:5" ht="24.75">
      <c r="B42" s="744">
        <v>10</v>
      </c>
      <c r="C42" s="745">
        <v>100000</v>
      </c>
      <c r="D42" s="11"/>
      <c r="E42" s="746"/>
    </row>
    <row r="43" spans="2:5" ht="24.75">
      <c r="B43" s="744">
        <v>11</v>
      </c>
      <c r="C43" s="745">
        <v>100000</v>
      </c>
      <c r="D43" s="11"/>
      <c r="E43" s="746"/>
    </row>
    <row r="44" spans="2:5" ht="24.75">
      <c r="B44" s="744">
        <v>12</v>
      </c>
      <c r="C44" s="745">
        <v>100000</v>
      </c>
      <c r="D44" s="11"/>
      <c r="E44" s="746"/>
    </row>
    <row r="45" spans="2:5" ht="24.75">
      <c r="B45" s="747">
        <v>13</v>
      </c>
      <c r="C45" s="748">
        <v>100000</v>
      </c>
      <c r="D45" s="93"/>
      <c r="E45" s="749"/>
    </row>
    <row r="46" spans="2:5" ht="24.75">
      <c r="B46" s="750"/>
      <c r="C46" s="745" t="s">
        <v>424</v>
      </c>
      <c r="D46" s="246">
        <f>D33+D34+D35+D36+D37+D38+D39+D40+D41+D42+D43+D44+D45</f>
        <v>186100</v>
      </c>
      <c r="E46" s="746"/>
    </row>
    <row r="47" spans="2:5" ht="24.75">
      <c r="B47" s="743"/>
      <c r="C47" s="49" t="s">
        <v>418</v>
      </c>
      <c r="D47" s="751"/>
      <c r="E47" s="752">
        <f>E33+E34+E35+E36+E37+E38+E39+E40+E41+E42+E43+E44+E45</f>
        <v>0</v>
      </c>
    </row>
    <row r="48" spans="2:5" ht="25.5" thickBot="1">
      <c r="B48" s="753"/>
      <c r="C48" s="754" t="s">
        <v>417</v>
      </c>
      <c r="D48" s="755"/>
      <c r="E48" s="756">
        <f>E31-E47</f>
        <v>1300000</v>
      </c>
    </row>
  </sheetData>
  <sheetProtection/>
  <mergeCells count="1"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34"/>
  <sheetViews>
    <sheetView zoomScale="118" zoomScaleNormal="118" zoomScalePageLayoutView="0" workbookViewId="0" topLeftCell="A1">
      <selection activeCell="G14" sqref="G14"/>
    </sheetView>
  </sheetViews>
  <sheetFormatPr defaultColWidth="9.140625" defaultRowHeight="12.75"/>
  <cols>
    <col min="1" max="1" width="9.140625" style="252" customWidth="1"/>
    <col min="2" max="2" width="4.140625" style="252" customWidth="1"/>
    <col min="3" max="3" width="52.00390625" style="252" bestFit="1" customWidth="1"/>
    <col min="4" max="4" width="4.421875" style="252" customWidth="1"/>
    <col min="5" max="5" width="9.7109375" style="252" customWidth="1"/>
    <col min="6" max="6" width="11.00390625" style="252" customWidth="1"/>
    <col min="7" max="7" width="10.140625" style="252" customWidth="1"/>
    <col min="8" max="8" width="9.140625" style="252" customWidth="1"/>
    <col min="9" max="9" width="9.00390625" style="252" customWidth="1"/>
    <col min="10" max="10" width="9.7109375" style="252" customWidth="1"/>
    <col min="11" max="11" width="10.28125" style="252" customWidth="1"/>
    <col min="12" max="12" width="15.28125" style="252" customWidth="1"/>
    <col min="13" max="13" width="11.421875" style="252" bestFit="1" customWidth="1"/>
    <col min="14" max="14" width="10.8515625" style="252" bestFit="1" customWidth="1"/>
    <col min="15" max="16384" width="9.140625" style="252" customWidth="1"/>
  </cols>
  <sheetData>
    <row r="2" ht="26.25" customHeight="1">
      <c r="B2" s="866" t="s">
        <v>393</v>
      </c>
    </row>
    <row r="3" spans="2:12" ht="20.25" customHeight="1">
      <c r="B3" s="1083" t="s">
        <v>227</v>
      </c>
      <c r="C3" s="1081" t="s">
        <v>299</v>
      </c>
      <c r="D3" s="1082"/>
      <c r="E3" s="1083" t="s">
        <v>254</v>
      </c>
      <c r="F3" s="304" t="s">
        <v>0</v>
      </c>
      <c r="G3" s="1085" t="s">
        <v>1</v>
      </c>
      <c r="H3" s="1086"/>
      <c r="I3" s="1086"/>
      <c r="J3" s="1087"/>
      <c r="K3" s="1083" t="s">
        <v>2</v>
      </c>
      <c r="L3" s="371" t="s">
        <v>391</v>
      </c>
    </row>
    <row r="4" spans="2:12" ht="20.25" customHeight="1">
      <c r="B4" s="1084"/>
      <c r="C4" s="1007"/>
      <c r="D4" s="1009"/>
      <c r="E4" s="1084"/>
      <c r="F4" s="257" t="s">
        <v>255</v>
      </c>
      <c r="G4" s="374" t="s">
        <v>252</v>
      </c>
      <c r="H4" s="374" t="s">
        <v>253</v>
      </c>
      <c r="I4" s="374" t="s">
        <v>284</v>
      </c>
      <c r="J4" s="374" t="s">
        <v>27</v>
      </c>
      <c r="K4" s="1088"/>
      <c r="L4" s="372" t="s">
        <v>392</v>
      </c>
    </row>
    <row r="5" spans="2:13" ht="20.25" customHeight="1">
      <c r="B5" s="490">
        <v>1</v>
      </c>
      <c r="C5" s="478" t="s">
        <v>727</v>
      </c>
      <c r="D5" s="649"/>
      <c r="E5" s="490"/>
      <c r="F5" s="511"/>
      <c r="G5" s="561"/>
      <c r="H5" s="561"/>
      <c r="I5" s="561"/>
      <c r="J5" s="561"/>
      <c r="K5" s="490" t="s">
        <v>771</v>
      </c>
      <c r="L5" s="490"/>
      <c r="M5" s="258"/>
    </row>
    <row r="6" spans="2:13" ht="20.25" customHeight="1">
      <c r="B6" s="490"/>
      <c r="C6" s="478" t="s">
        <v>725</v>
      </c>
      <c r="D6" s="785"/>
      <c r="E6" s="490"/>
      <c r="F6" s="511"/>
      <c r="G6" s="561"/>
      <c r="H6" s="561"/>
      <c r="I6" s="561"/>
      <c r="J6" s="561"/>
      <c r="K6" s="490"/>
      <c r="L6" s="490"/>
      <c r="M6" s="258"/>
    </row>
    <row r="7" spans="2:13" ht="20.25" customHeight="1">
      <c r="B7" s="490"/>
      <c r="C7" s="478" t="s">
        <v>726</v>
      </c>
      <c r="D7" s="785"/>
      <c r="E7" s="490"/>
      <c r="F7" s="511"/>
      <c r="G7" s="561"/>
      <c r="H7" s="561"/>
      <c r="I7" s="561"/>
      <c r="J7" s="561"/>
      <c r="K7" s="490"/>
      <c r="L7" s="490"/>
      <c r="M7" s="258"/>
    </row>
    <row r="8" spans="2:13" ht="20.25" customHeight="1">
      <c r="B8" s="490"/>
      <c r="C8" s="478" t="s">
        <v>724</v>
      </c>
      <c r="D8" s="785"/>
      <c r="E8" s="490"/>
      <c r="F8" s="511"/>
      <c r="G8" s="561"/>
      <c r="H8" s="561"/>
      <c r="I8" s="561"/>
      <c r="J8" s="561"/>
      <c r="K8" s="490"/>
      <c r="L8" s="514"/>
      <c r="M8" s="258"/>
    </row>
    <row r="9" spans="2:13" ht="20.25" customHeight="1">
      <c r="B9" s="490">
        <v>2</v>
      </c>
      <c r="C9" s="478" t="s">
        <v>728</v>
      </c>
      <c r="D9" s="649"/>
      <c r="E9" s="490"/>
      <c r="F9" s="511"/>
      <c r="G9" s="561"/>
      <c r="H9" s="561"/>
      <c r="I9" s="561"/>
      <c r="J9" s="561"/>
      <c r="K9" s="490" t="s">
        <v>771</v>
      </c>
      <c r="L9" s="376"/>
      <c r="M9" s="258"/>
    </row>
    <row r="10" spans="2:13" ht="20.25" customHeight="1">
      <c r="B10" s="490"/>
      <c r="C10" s="478" t="s">
        <v>593</v>
      </c>
      <c r="D10" s="649"/>
      <c r="E10" s="510"/>
      <c r="F10" s="490"/>
      <c r="G10" s="561"/>
      <c r="H10" s="561"/>
      <c r="I10" s="561"/>
      <c r="J10" s="561"/>
      <c r="K10" s="376"/>
      <c r="L10" s="516"/>
      <c r="M10" s="258"/>
    </row>
    <row r="11" spans="2:13" ht="20.25" customHeight="1">
      <c r="B11" s="490">
        <v>3</v>
      </c>
      <c r="C11" s="478" t="s">
        <v>729</v>
      </c>
      <c r="D11" s="649"/>
      <c r="E11" s="510"/>
      <c r="F11" s="490"/>
      <c r="G11" s="561"/>
      <c r="H11" s="561"/>
      <c r="I11" s="561"/>
      <c r="J11" s="561"/>
      <c r="K11" s="490" t="s">
        <v>771</v>
      </c>
      <c r="L11" s="516"/>
      <c r="M11" s="258"/>
    </row>
    <row r="12" spans="2:13" ht="20.25" customHeight="1">
      <c r="B12" s="490"/>
      <c r="C12" s="476"/>
      <c r="D12" s="649"/>
      <c r="E12" s="687"/>
      <c r="F12" s="490"/>
      <c r="G12" s="561"/>
      <c r="H12" s="561"/>
      <c r="I12" s="561"/>
      <c r="J12" s="561"/>
      <c r="K12" s="376"/>
      <c r="L12" s="516"/>
      <c r="M12" s="258"/>
    </row>
    <row r="13" spans="2:13" ht="20.25" customHeight="1">
      <c r="B13" s="490"/>
      <c r="C13" s="476"/>
      <c r="D13" s="649"/>
      <c r="E13" s="687"/>
      <c r="F13" s="490"/>
      <c r="G13" s="561"/>
      <c r="H13" s="561"/>
      <c r="I13" s="561"/>
      <c r="J13" s="561"/>
      <c r="K13" s="376"/>
      <c r="L13" s="516"/>
      <c r="M13" s="258"/>
    </row>
    <row r="14" spans="2:13" ht="20.25" customHeight="1">
      <c r="B14" s="490"/>
      <c r="C14" s="476"/>
      <c r="D14" s="649"/>
      <c r="E14" s="687"/>
      <c r="F14" s="490"/>
      <c r="G14" s="561"/>
      <c r="H14" s="561"/>
      <c r="I14" s="561"/>
      <c r="J14" s="561"/>
      <c r="K14" s="376"/>
      <c r="L14" s="516"/>
      <c r="M14" s="258"/>
    </row>
    <row r="15" spans="2:12" ht="20.25" customHeight="1">
      <c r="B15" s="490"/>
      <c r="C15" s="519"/>
      <c r="D15" s="516"/>
      <c r="E15" s="490"/>
      <c r="F15" s="511"/>
      <c r="G15" s="562"/>
      <c r="H15" s="561"/>
      <c r="I15" s="561"/>
      <c r="J15" s="561"/>
      <c r="K15" s="490"/>
      <c r="L15" s="490"/>
    </row>
    <row r="16" spans="2:12" ht="23.25" customHeight="1">
      <c r="B16" s="326"/>
      <c r="C16" s="325"/>
      <c r="D16" s="379"/>
      <c r="E16" s="324"/>
      <c r="F16" s="324"/>
      <c r="G16" s="560"/>
      <c r="H16" s="560"/>
      <c r="I16" s="560"/>
      <c r="J16" s="561"/>
      <c r="K16" s="373"/>
      <c r="L16" s="326"/>
    </row>
    <row r="17" spans="2:14" ht="22.5">
      <c r="B17" s="255"/>
      <c r="N17" s="255"/>
    </row>
    <row r="18" spans="2:14" ht="22.5">
      <c r="B18" s="255"/>
      <c r="C18" s="252" t="s">
        <v>765</v>
      </c>
      <c r="N18" s="255"/>
    </row>
    <row r="19" spans="2:14" ht="22.5">
      <c r="B19" s="255"/>
      <c r="N19" s="255"/>
    </row>
    <row r="20" spans="2:14" ht="22.5">
      <c r="B20" s="255"/>
      <c r="N20" s="255"/>
    </row>
    <row r="21" spans="2:14" ht="22.5">
      <c r="B21" s="255"/>
      <c r="N21" s="255"/>
    </row>
    <row r="22" spans="2:14" ht="22.5">
      <c r="B22" s="255"/>
      <c r="N22" s="255"/>
    </row>
    <row r="23" spans="2:14" ht="22.5">
      <c r="B23" s="255"/>
      <c r="N23" s="255"/>
    </row>
    <row r="24" spans="2:14" ht="22.5">
      <c r="B24" s="255"/>
      <c r="N24" s="255"/>
    </row>
    <row r="25" spans="2:14" ht="22.5">
      <c r="B25" s="255"/>
      <c r="N25" s="255"/>
    </row>
    <row r="26" spans="2:14" ht="22.5">
      <c r="B26" s="255"/>
      <c r="N26" s="255"/>
    </row>
    <row r="27" ht="22.5">
      <c r="B27" s="255"/>
    </row>
    <row r="28" ht="22.5">
      <c r="B28" s="255"/>
    </row>
    <row r="33" spans="2:11" ht="22.5">
      <c r="B33" s="85">
        <v>8</v>
      </c>
      <c r="C33" s="83" t="s">
        <v>228</v>
      </c>
      <c r="D33" s="90"/>
      <c r="E33" s="85"/>
      <c r="F33" s="309"/>
      <c r="G33" s="84">
        <v>197800</v>
      </c>
      <c r="H33" s="84"/>
      <c r="I33" s="84"/>
      <c r="J33" s="254">
        <f>G33-H33</f>
        <v>197800</v>
      </c>
      <c r="K33" s="85" t="s">
        <v>229</v>
      </c>
    </row>
    <row r="34" spans="2:14" ht="22.5">
      <c r="B34" s="85">
        <v>9</v>
      </c>
      <c r="C34" s="83" t="s">
        <v>239</v>
      </c>
      <c r="D34" s="90"/>
      <c r="E34" s="85"/>
      <c r="F34" s="309"/>
      <c r="G34" s="84">
        <v>149202</v>
      </c>
      <c r="H34" s="84"/>
      <c r="I34" s="84"/>
      <c r="J34" s="254">
        <f>G34-H34</f>
        <v>149202</v>
      </c>
      <c r="K34" s="85" t="s">
        <v>229</v>
      </c>
      <c r="L34" s="256"/>
      <c r="M34" s="256"/>
      <c r="N34" s="255"/>
    </row>
  </sheetData>
  <sheetProtection/>
  <mergeCells count="5">
    <mergeCell ref="C3:D4"/>
    <mergeCell ref="E3:E4"/>
    <mergeCell ref="B3:B4"/>
    <mergeCell ref="G3:J3"/>
    <mergeCell ref="K3:K4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32"/>
  <sheetViews>
    <sheetView zoomScale="118" zoomScaleNormal="118" zoomScalePageLayoutView="0" workbookViewId="0" topLeftCell="A1">
      <selection activeCell="G14" sqref="G14"/>
    </sheetView>
  </sheetViews>
  <sheetFormatPr defaultColWidth="9.140625" defaultRowHeight="12.75"/>
  <cols>
    <col min="1" max="1" width="9.140625" style="252" customWidth="1"/>
    <col min="2" max="2" width="4.140625" style="252" customWidth="1"/>
    <col min="3" max="3" width="9.140625" style="252" customWidth="1"/>
    <col min="4" max="4" width="41.8515625" style="252" customWidth="1"/>
    <col min="5" max="5" width="13.00390625" style="252" customWidth="1"/>
    <col min="6" max="6" width="10.8515625" style="252" customWidth="1"/>
    <col min="7" max="7" width="11.421875" style="252" customWidth="1"/>
    <col min="8" max="8" width="9.140625" style="252" customWidth="1"/>
    <col min="9" max="9" width="9.00390625" style="252" customWidth="1"/>
    <col min="10" max="10" width="7.7109375" style="252" customWidth="1"/>
    <col min="11" max="11" width="10.28125" style="252" customWidth="1"/>
    <col min="12" max="12" width="14.00390625" style="252" customWidth="1"/>
    <col min="13" max="13" width="11.421875" style="252" bestFit="1" customWidth="1"/>
    <col min="14" max="14" width="10.8515625" style="252" bestFit="1" customWidth="1"/>
    <col min="15" max="16384" width="9.140625" style="252" customWidth="1"/>
  </cols>
  <sheetData>
    <row r="2" spans="2:12" ht="27" customHeight="1">
      <c r="B2" s="866" t="s">
        <v>290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</row>
    <row r="3" spans="2:12" ht="20.25" customHeight="1">
      <c r="B3" s="1094" t="s">
        <v>227</v>
      </c>
      <c r="C3" s="1096" t="s">
        <v>287</v>
      </c>
      <c r="D3" s="1097"/>
      <c r="E3" s="1094" t="s">
        <v>254</v>
      </c>
      <c r="F3" s="867" t="s">
        <v>0</v>
      </c>
      <c r="G3" s="1100" t="s">
        <v>1</v>
      </c>
      <c r="H3" s="1101"/>
      <c r="I3" s="1101"/>
      <c r="J3" s="1102"/>
      <c r="K3" s="1094" t="s">
        <v>2</v>
      </c>
      <c r="L3" s="304" t="s">
        <v>286</v>
      </c>
    </row>
    <row r="4" spans="2:12" ht="20.25" customHeight="1">
      <c r="B4" s="1095"/>
      <c r="C4" s="1098"/>
      <c r="D4" s="1099"/>
      <c r="E4" s="1095"/>
      <c r="F4" s="868" t="s">
        <v>255</v>
      </c>
      <c r="G4" s="869" t="s">
        <v>252</v>
      </c>
      <c r="H4" s="869" t="s">
        <v>253</v>
      </c>
      <c r="I4" s="869" t="s">
        <v>284</v>
      </c>
      <c r="J4" s="869" t="s">
        <v>27</v>
      </c>
      <c r="K4" s="1095"/>
      <c r="L4" s="305" t="s">
        <v>289</v>
      </c>
    </row>
    <row r="5" spans="2:13" ht="21" customHeight="1">
      <c r="B5" s="870">
        <v>1</v>
      </c>
      <c r="C5" s="871" t="s">
        <v>508</v>
      </c>
      <c r="D5" s="872"/>
      <c r="E5" s="870"/>
      <c r="F5" s="873"/>
      <c r="G5" s="627"/>
      <c r="H5" s="874"/>
      <c r="I5" s="874"/>
      <c r="J5" s="875"/>
      <c r="K5" s="876" t="s">
        <v>511</v>
      </c>
      <c r="L5" s="490" t="s">
        <v>578</v>
      </c>
      <c r="M5" s="258"/>
    </row>
    <row r="6" spans="2:13" ht="24" customHeight="1">
      <c r="B6" s="870"/>
      <c r="C6" s="866" t="s">
        <v>509</v>
      </c>
      <c r="D6" s="872"/>
      <c r="E6" s="870"/>
      <c r="F6" s="873"/>
      <c r="G6" s="877"/>
      <c r="H6" s="874"/>
      <c r="I6" s="874"/>
      <c r="J6" s="875"/>
      <c r="K6" s="876"/>
      <c r="L6" s="490" t="s">
        <v>579</v>
      </c>
      <c r="M6" s="258"/>
    </row>
    <row r="7" spans="2:13" ht="24.75" customHeight="1">
      <c r="B7" s="870"/>
      <c r="C7" s="878" t="s">
        <v>510</v>
      </c>
      <c r="D7" s="872"/>
      <c r="E7" s="870"/>
      <c r="F7" s="873"/>
      <c r="G7" s="877"/>
      <c r="H7" s="874"/>
      <c r="I7" s="874"/>
      <c r="J7" s="875"/>
      <c r="K7" s="876"/>
      <c r="L7" s="490" t="s">
        <v>580</v>
      </c>
      <c r="M7" s="258"/>
    </row>
    <row r="8" spans="2:13" ht="24.75" customHeight="1">
      <c r="B8" s="870">
        <v>2</v>
      </c>
      <c r="C8" s="878" t="s">
        <v>515</v>
      </c>
      <c r="D8" s="872"/>
      <c r="E8" s="870"/>
      <c r="F8" s="873"/>
      <c r="G8" s="627"/>
      <c r="H8" s="874"/>
      <c r="I8" s="874"/>
      <c r="J8" s="875"/>
      <c r="K8" s="876" t="s">
        <v>511</v>
      </c>
      <c r="L8" s="870" t="s">
        <v>581</v>
      </c>
      <c r="M8" s="258"/>
    </row>
    <row r="9" spans="2:13" ht="24" customHeight="1">
      <c r="B9" s="870"/>
      <c r="C9" s="878" t="s">
        <v>512</v>
      </c>
      <c r="D9" s="872"/>
      <c r="E9" s="870"/>
      <c r="F9" s="873"/>
      <c r="G9" s="877"/>
      <c r="H9" s="874"/>
      <c r="I9" s="874"/>
      <c r="J9" s="875"/>
      <c r="K9" s="876"/>
      <c r="L9" s="870"/>
      <c r="M9" s="258"/>
    </row>
    <row r="10" spans="2:13" ht="22.5" customHeight="1">
      <c r="B10" s="870"/>
      <c r="C10" s="878" t="s">
        <v>513</v>
      </c>
      <c r="D10" s="872"/>
      <c r="E10" s="870"/>
      <c r="F10" s="873"/>
      <c r="G10" s="877"/>
      <c r="H10" s="874"/>
      <c r="I10" s="874"/>
      <c r="J10" s="875"/>
      <c r="K10" s="876"/>
      <c r="L10" s="870"/>
      <c r="M10" s="258"/>
    </row>
    <row r="11" spans="2:13" ht="24" customHeight="1">
      <c r="B11" s="870">
        <v>3</v>
      </c>
      <c r="C11" s="878" t="s">
        <v>524</v>
      </c>
      <c r="D11" s="872"/>
      <c r="E11" s="870"/>
      <c r="F11" s="873"/>
      <c r="G11" s="875"/>
      <c r="H11" s="874"/>
      <c r="I11" s="874"/>
      <c r="J11" s="875"/>
      <c r="K11" s="870" t="s">
        <v>523</v>
      </c>
      <c r="L11" s="870" t="s">
        <v>581</v>
      </c>
      <c r="M11" s="81"/>
    </row>
    <row r="12" spans="2:13" ht="23.25" customHeight="1">
      <c r="B12" s="870"/>
      <c r="C12" s="879" t="s">
        <v>525</v>
      </c>
      <c r="D12" s="872"/>
      <c r="E12" s="870"/>
      <c r="F12" s="873"/>
      <c r="G12" s="880"/>
      <c r="H12" s="874"/>
      <c r="I12" s="874"/>
      <c r="J12" s="881"/>
      <c r="K12" s="870"/>
      <c r="L12" s="882"/>
      <c r="M12" s="11"/>
    </row>
    <row r="13" spans="2:13" ht="24" customHeight="1">
      <c r="B13" s="766"/>
      <c r="C13" s="878"/>
      <c r="D13" s="393"/>
      <c r="E13" s="391"/>
      <c r="F13" s="870"/>
      <c r="G13" s="570"/>
      <c r="H13" s="576"/>
      <c r="I13" s="576"/>
      <c r="J13" s="883"/>
      <c r="K13" s="884"/>
      <c r="L13" s="876"/>
      <c r="M13" s="258"/>
    </row>
    <row r="14" spans="2:12" ht="26.25" customHeight="1">
      <c r="B14" s="376"/>
      <c r="C14" s="563"/>
      <c r="D14" s="379"/>
      <c r="E14" s="564"/>
      <c r="F14" s="564"/>
      <c r="G14" s="595"/>
      <c r="H14" s="677"/>
      <c r="I14" s="677"/>
      <c r="J14" s="595"/>
      <c r="K14" s="565"/>
      <c r="L14" s="376"/>
    </row>
    <row r="15" spans="2:14" ht="24.75">
      <c r="B15" s="255"/>
      <c r="C15" s="866" t="s">
        <v>765</v>
      </c>
      <c r="N15" s="255"/>
    </row>
    <row r="16" spans="2:14" ht="22.5">
      <c r="B16" s="255"/>
      <c r="N16" s="255"/>
    </row>
    <row r="17" spans="2:14" ht="22.5">
      <c r="B17" s="255"/>
      <c r="N17" s="255"/>
    </row>
    <row r="18" spans="2:14" ht="22.5">
      <c r="B18" s="255"/>
      <c r="N18" s="255"/>
    </row>
    <row r="19" spans="2:14" ht="22.5">
      <c r="B19" s="255"/>
      <c r="N19" s="255"/>
    </row>
    <row r="20" spans="2:14" ht="24.75">
      <c r="B20" s="255"/>
      <c r="D20" s="377"/>
      <c r="N20" s="255"/>
    </row>
    <row r="21" spans="2:14" ht="24.75">
      <c r="B21" s="255"/>
      <c r="D21" s="377"/>
      <c r="N21" s="255"/>
    </row>
    <row r="22" spans="2:14" ht="24.75">
      <c r="B22" s="255"/>
      <c r="D22" s="377"/>
      <c r="N22" s="255"/>
    </row>
    <row r="23" spans="2:14" ht="22.5">
      <c r="B23" s="255"/>
      <c r="N23" s="255"/>
    </row>
    <row r="24" spans="2:14" ht="22.5">
      <c r="B24" s="255"/>
      <c r="N24" s="255"/>
    </row>
    <row r="25" ht="22.5">
      <c r="B25" s="255"/>
    </row>
    <row r="26" ht="22.5">
      <c r="B26" s="255"/>
    </row>
    <row r="31" spans="2:11" ht="22.5">
      <c r="B31" s="85">
        <v>8</v>
      </c>
      <c r="C31" s="83" t="s">
        <v>228</v>
      </c>
      <c r="D31" s="90"/>
      <c r="E31" s="85"/>
      <c r="F31" s="309"/>
      <c r="G31" s="84">
        <v>197800</v>
      </c>
      <c r="H31" s="84"/>
      <c r="I31" s="84"/>
      <c r="J31" s="254">
        <f>G31-H31</f>
        <v>197800</v>
      </c>
      <c r="K31" s="85" t="s">
        <v>229</v>
      </c>
    </row>
    <row r="32" spans="2:14" ht="22.5">
      <c r="B32" s="85">
        <v>9</v>
      </c>
      <c r="C32" s="83" t="s">
        <v>239</v>
      </c>
      <c r="D32" s="90"/>
      <c r="E32" s="85"/>
      <c r="F32" s="309"/>
      <c r="G32" s="84">
        <v>149202</v>
      </c>
      <c r="H32" s="84"/>
      <c r="I32" s="84"/>
      <c r="J32" s="254">
        <f>G32-H32</f>
        <v>149202</v>
      </c>
      <c r="K32" s="85" t="s">
        <v>229</v>
      </c>
      <c r="L32" s="256"/>
      <c r="M32" s="256"/>
      <c r="N32" s="255"/>
    </row>
  </sheetData>
  <sheetProtection/>
  <mergeCells count="5">
    <mergeCell ref="B3:B4"/>
    <mergeCell ref="C3:D4"/>
    <mergeCell ref="E3:E4"/>
    <mergeCell ref="G3:J3"/>
    <mergeCell ref="K3:K4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="118" zoomScaleNormal="118" zoomScalePageLayoutView="0" workbookViewId="0" topLeftCell="A1">
      <selection activeCell="D22" sqref="D22"/>
    </sheetView>
  </sheetViews>
  <sheetFormatPr defaultColWidth="9.140625" defaultRowHeight="12.75"/>
  <cols>
    <col min="1" max="1" width="4.140625" style="252" customWidth="1"/>
    <col min="2" max="2" width="53.28125" style="252" bestFit="1" customWidth="1"/>
    <col min="3" max="3" width="7.57421875" style="252" customWidth="1"/>
    <col min="4" max="4" width="9.57421875" style="252" customWidth="1"/>
    <col min="5" max="5" width="9.8515625" style="252" customWidth="1"/>
    <col min="6" max="6" width="11.421875" style="252" customWidth="1"/>
    <col min="7" max="7" width="9.140625" style="252" customWidth="1"/>
    <col min="8" max="8" width="9.00390625" style="252" customWidth="1"/>
    <col min="9" max="9" width="11.28125" style="252" customWidth="1"/>
    <col min="10" max="10" width="10.28125" style="252" customWidth="1"/>
    <col min="11" max="11" width="12.57421875" style="252" customWidth="1"/>
    <col min="12" max="12" width="11.421875" style="252" bestFit="1" customWidth="1"/>
    <col min="13" max="13" width="10.8515625" style="252" bestFit="1" customWidth="1"/>
    <col min="14" max="16384" width="9.140625" style="252" customWidth="1"/>
  </cols>
  <sheetData>
    <row r="1" ht="20.25" customHeight="1">
      <c r="A1" s="252" t="s">
        <v>291</v>
      </c>
    </row>
    <row r="2" spans="1:11" ht="20.25" customHeight="1">
      <c r="A2" s="1083" t="s">
        <v>227</v>
      </c>
      <c r="B2" s="1081" t="s">
        <v>287</v>
      </c>
      <c r="C2" s="1082"/>
      <c r="D2" s="1083" t="s">
        <v>254</v>
      </c>
      <c r="E2" s="304" t="s">
        <v>0</v>
      </c>
      <c r="F2" s="1085" t="s">
        <v>1</v>
      </c>
      <c r="G2" s="1086"/>
      <c r="H2" s="1086"/>
      <c r="I2" s="1087"/>
      <c r="J2" s="1093" t="s">
        <v>2</v>
      </c>
      <c r="K2" s="371" t="s">
        <v>286</v>
      </c>
    </row>
    <row r="3" spans="1:11" ht="20.25" customHeight="1">
      <c r="A3" s="1103"/>
      <c r="B3" s="1104"/>
      <c r="C3" s="1105"/>
      <c r="D3" s="1103"/>
      <c r="E3" s="257" t="s">
        <v>255</v>
      </c>
      <c r="F3" s="375" t="s">
        <v>252</v>
      </c>
      <c r="G3" s="375" t="s">
        <v>253</v>
      </c>
      <c r="H3" s="375" t="s">
        <v>284</v>
      </c>
      <c r="I3" s="375" t="s">
        <v>27</v>
      </c>
      <c r="J3" s="1103"/>
      <c r="K3" s="372" t="s">
        <v>289</v>
      </c>
    </row>
    <row r="4" spans="1:12" ht="22.5" customHeight="1">
      <c r="A4" s="490">
        <v>1</v>
      </c>
      <c r="B4" s="888" t="s">
        <v>730</v>
      </c>
      <c r="C4" s="887"/>
      <c r="D4" s="496" t="s">
        <v>436</v>
      </c>
      <c r="E4" s="503" t="s">
        <v>437</v>
      </c>
      <c r="F4" s="594"/>
      <c r="G4" s="558"/>
      <c r="H4" s="558"/>
      <c r="I4" s="483"/>
      <c r="J4" s="383" t="s">
        <v>438</v>
      </c>
      <c r="K4" s="490" t="s">
        <v>578</v>
      </c>
      <c r="L4" s="258"/>
    </row>
    <row r="5" spans="1:12" ht="20.25" customHeight="1">
      <c r="A5" s="927">
        <v>2</v>
      </c>
      <c r="B5" s="937" t="s">
        <v>734</v>
      </c>
      <c r="C5" s="938"/>
      <c r="D5" s="927" t="s">
        <v>659</v>
      </c>
      <c r="E5" s="939" t="s">
        <v>660</v>
      </c>
      <c r="F5" s="940" t="s">
        <v>767</v>
      </c>
      <c r="G5" s="941"/>
      <c r="H5" s="941"/>
      <c r="I5" s="942"/>
      <c r="J5" s="927" t="s">
        <v>438</v>
      </c>
      <c r="K5" s="376" t="s">
        <v>582</v>
      </c>
      <c r="L5" s="258"/>
    </row>
    <row r="6" spans="1:12" ht="20.25" customHeight="1">
      <c r="A6" s="927"/>
      <c r="B6" s="943" t="s">
        <v>735</v>
      </c>
      <c r="C6" s="944"/>
      <c r="D6" s="945"/>
      <c r="E6" s="539"/>
      <c r="F6" s="946"/>
      <c r="G6" s="941"/>
      <c r="H6" s="941"/>
      <c r="I6" s="942"/>
      <c r="J6" s="927"/>
      <c r="K6" s="490" t="s">
        <v>580</v>
      </c>
      <c r="L6" s="258"/>
    </row>
    <row r="7" spans="1:12" ht="20.25" customHeight="1">
      <c r="A7" s="490">
        <v>3</v>
      </c>
      <c r="B7" s="391" t="s">
        <v>731</v>
      </c>
      <c r="C7" s="526"/>
      <c r="D7" s="502" t="s">
        <v>709</v>
      </c>
      <c r="E7" s="509" t="s">
        <v>626</v>
      </c>
      <c r="F7" s="376"/>
      <c r="G7" s="558"/>
      <c r="H7" s="558"/>
      <c r="I7" s="487"/>
      <c r="J7" s="383" t="s">
        <v>429</v>
      </c>
      <c r="K7" s="376"/>
      <c r="L7" s="258"/>
    </row>
    <row r="8" spans="1:12" ht="20.25" customHeight="1">
      <c r="A8" s="490">
        <v>4</v>
      </c>
      <c r="B8" s="391" t="s">
        <v>732</v>
      </c>
      <c r="C8" s="526"/>
      <c r="D8" s="502" t="s">
        <v>708</v>
      </c>
      <c r="E8" s="509" t="s">
        <v>626</v>
      </c>
      <c r="G8" s="566"/>
      <c r="H8" s="558"/>
      <c r="I8" s="487"/>
      <c r="J8" s="383" t="s">
        <v>429</v>
      </c>
      <c r="K8" s="376"/>
      <c r="L8" s="258"/>
    </row>
    <row r="9" spans="1:12" ht="20.25" customHeight="1">
      <c r="A9" s="490"/>
      <c r="B9" s="391" t="s">
        <v>544</v>
      </c>
      <c r="C9" s="526"/>
      <c r="D9" s="383"/>
      <c r="E9" s="503"/>
      <c r="F9" s="562"/>
      <c r="G9" s="566"/>
      <c r="H9" s="558"/>
      <c r="I9" s="487"/>
      <c r="J9" s="383"/>
      <c r="K9" s="376"/>
      <c r="L9" s="258"/>
    </row>
    <row r="10" spans="1:13" ht="24.75">
      <c r="A10" s="490">
        <v>5</v>
      </c>
      <c r="B10" s="889" t="s">
        <v>733</v>
      </c>
      <c r="C10" s="647"/>
      <c r="D10" s="376"/>
      <c r="E10" s="376"/>
      <c r="F10" s="376"/>
      <c r="G10" s="376"/>
      <c r="H10" s="376"/>
      <c r="I10" s="376"/>
      <c r="J10" s="490" t="s">
        <v>523</v>
      </c>
      <c r="K10" s="376"/>
      <c r="M10" s="255"/>
    </row>
    <row r="11" spans="1:13" ht="24.75">
      <c r="A11" s="490"/>
      <c r="B11" s="425" t="s">
        <v>599</v>
      </c>
      <c r="C11" s="393"/>
      <c r="D11" s="376"/>
      <c r="E11" s="376"/>
      <c r="F11" s="376"/>
      <c r="G11" s="376"/>
      <c r="H11" s="376"/>
      <c r="I11" s="376"/>
      <c r="J11" s="376"/>
      <c r="K11" s="376"/>
      <c r="M11" s="255"/>
    </row>
    <row r="12" spans="1:13" ht="24.75">
      <c r="A12" s="490"/>
      <c r="B12" s="467"/>
      <c r="C12" s="659"/>
      <c r="D12" s="376"/>
      <c r="E12" s="376"/>
      <c r="F12" s="376"/>
      <c r="G12" s="376"/>
      <c r="H12" s="376"/>
      <c r="I12" s="376"/>
      <c r="J12" s="376"/>
      <c r="K12" s="376"/>
      <c r="M12" s="255"/>
    </row>
    <row r="13" spans="1:13" ht="22.5">
      <c r="A13" s="255"/>
      <c r="M13" s="255"/>
    </row>
    <row r="14" spans="1:13" ht="24.75">
      <c r="A14" s="255"/>
      <c r="B14" s="866" t="s">
        <v>766</v>
      </c>
      <c r="M14" s="255"/>
    </row>
    <row r="15" ht="22.5">
      <c r="A15" s="255"/>
    </row>
    <row r="16" ht="22.5">
      <c r="A16" s="255"/>
    </row>
  </sheetData>
  <sheetProtection/>
  <mergeCells count="5">
    <mergeCell ref="A2:A3"/>
    <mergeCell ref="B2:C3"/>
    <mergeCell ref="D2:D3"/>
    <mergeCell ref="F2:I2"/>
    <mergeCell ref="J2:J3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7109375" style="55" customWidth="1"/>
    <col min="2" max="2" width="18.421875" style="10" customWidth="1"/>
    <col min="3" max="3" width="23.7109375" style="10" customWidth="1"/>
    <col min="4" max="4" width="7.421875" style="10" customWidth="1"/>
    <col min="5" max="5" width="5.8515625" style="10" customWidth="1"/>
    <col min="6" max="6" width="9.28125" style="10" customWidth="1"/>
    <col min="7" max="7" width="10.28125" style="10" customWidth="1"/>
    <col min="8" max="9" width="7.8515625" style="10" customWidth="1"/>
    <col min="10" max="10" width="8.8515625" style="10" customWidth="1"/>
    <col min="11" max="11" width="10.140625" style="10" customWidth="1"/>
    <col min="12" max="13" width="11.00390625" style="10" customWidth="1"/>
    <col min="14" max="14" width="10.28125" style="10" customWidth="1"/>
    <col min="15" max="15" width="10.28125" style="11" bestFit="1" customWidth="1"/>
    <col min="16" max="16" width="11.8515625" style="11" customWidth="1"/>
    <col min="17" max="17" width="14.28125" style="11" bestFit="1" customWidth="1"/>
    <col min="18" max="30" width="9.140625" style="11" customWidth="1"/>
    <col min="31" max="16384" width="9.140625" style="10" customWidth="1"/>
  </cols>
  <sheetData>
    <row r="1" spans="1:17" ht="23.25" customHeight="1">
      <c r="A1" s="55">
        <v>4</v>
      </c>
      <c r="B1" s="14" t="s">
        <v>283</v>
      </c>
      <c r="D1" s="22"/>
      <c r="E1" s="22"/>
      <c r="F1" s="22"/>
      <c r="G1" s="22"/>
      <c r="N1" s="23"/>
      <c r="P1" s="23"/>
      <c r="Q1" s="259"/>
    </row>
    <row r="2" spans="1:30" ht="23.25" customHeight="1">
      <c r="A2" s="11"/>
      <c r="B2" s="998" t="s">
        <v>296</v>
      </c>
      <c r="C2" s="999"/>
      <c r="D2" s="1038" t="s">
        <v>42</v>
      </c>
      <c r="E2" s="1059"/>
      <c r="F2" s="79" t="s">
        <v>0</v>
      </c>
      <c r="G2" s="1070" t="s">
        <v>1</v>
      </c>
      <c r="H2" s="1071"/>
      <c r="I2" s="1071"/>
      <c r="J2" s="1072"/>
      <c r="K2" s="342" t="s">
        <v>2</v>
      </c>
      <c r="L2" s="312" t="s">
        <v>285</v>
      </c>
      <c r="N2" s="23"/>
      <c r="P2" s="23"/>
      <c r="Z2" s="10"/>
      <c r="AA2" s="10"/>
      <c r="AB2" s="10"/>
      <c r="AC2" s="10"/>
      <c r="AD2" s="10"/>
    </row>
    <row r="3" spans="1:30" ht="23.25" customHeight="1">
      <c r="A3" s="11"/>
      <c r="B3" s="1014"/>
      <c r="C3" s="1015"/>
      <c r="D3" s="1040" t="s">
        <v>43</v>
      </c>
      <c r="E3" s="1064"/>
      <c r="F3" s="322" t="s">
        <v>44</v>
      </c>
      <c r="G3" s="303" t="s">
        <v>46</v>
      </c>
      <c r="H3" s="303" t="s">
        <v>246</v>
      </c>
      <c r="I3" s="303" t="s">
        <v>273</v>
      </c>
      <c r="J3" s="296" t="s">
        <v>27</v>
      </c>
      <c r="K3" s="340"/>
      <c r="L3" s="319" t="s">
        <v>243</v>
      </c>
      <c r="N3" s="23"/>
      <c r="P3" s="23"/>
      <c r="Z3" s="10"/>
      <c r="AA3" s="10"/>
      <c r="AB3" s="10"/>
      <c r="AC3" s="10"/>
      <c r="AD3" s="10"/>
    </row>
    <row r="4" spans="1:30" ht="23.25" customHeight="1">
      <c r="A4" s="11"/>
      <c r="B4" s="294"/>
      <c r="C4" s="115"/>
      <c r="D4" s="206"/>
      <c r="E4" s="310"/>
      <c r="F4" s="323"/>
      <c r="G4" s="50"/>
      <c r="H4" s="50"/>
      <c r="I4" s="51"/>
      <c r="J4" s="295"/>
      <c r="K4" s="331"/>
      <c r="L4" s="320" t="s">
        <v>241</v>
      </c>
      <c r="N4" s="23"/>
      <c r="P4" s="23"/>
      <c r="Z4" s="10"/>
      <c r="AA4" s="10"/>
      <c r="AB4" s="10"/>
      <c r="AC4" s="10"/>
      <c r="AD4" s="10"/>
    </row>
    <row r="5" spans="1:30" ht="23.25" customHeight="1">
      <c r="A5" s="361"/>
      <c r="B5" s="476" t="s">
        <v>678</v>
      </c>
      <c r="C5" s="552"/>
      <c r="D5" s="391"/>
      <c r="E5" s="568"/>
      <c r="F5" s="490"/>
      <c r="G5" s="569"/>
      <c r="H5" s="570"/>
      <c r="I5" s="570"/>
      <c r="J5" s="570"/>
      <c r="K5" s="593" t="s">
        <v>428</v>
      </c>
      <c r="L5" s="692" t="s">
        <v>577</v>
      </c>
      <c r="N5" s="82"/>
      <c r="P5" s="23"/>
      <c r="Q5" s="81"/>
      <c r="R5" s="81"/>
      <c r="S5" s="81"/>
      <c r="T5" s="81"/>
      <c r="U5" s="81"/>
      <c r="W5" s="10"/>
      <c r="Z5" s="10"/>
      <c r="AA5" s="10"/>
      <c r="AB5" s="10"/>
      <c r="AC5" s="10"/>
      <c r="AD5" s="10"/>
    </row>
    <row r="6" spans="1:30" ht="23.25" customHeight="1">
      <c r="A6" s="361"/>
      <c r="B6" s="476" t="s">
        <v>527</v>
      </c>
      <c r="C6" s="552"/>
      <c r="D6" s="391"/>
      <c r="E6" s="568"/>
      <c r="F6" s="490"/>
      <c r="G6" s="569"/>
      <c r="H6" s="570"/>
      <c r="I6" s="570"/>
      <c r="J6" s="570"/>
      <c r="K6" s="593"/>
      <c r="L6" s="692" t="s">
        <v>583</v>
      </c>
      <c r="N6" s="82"/>
      <c r="P6" s="23"/>
      <c r="Q6" s="81"/>
      <c r="R6" s="81"/>
      <c r="S6" s="81"/>
      <c r="T6" s="81"/>
      <c r="U6" s="81"/>
      <c r="W6" s="10"/>
      <c r="Z6" s="10"/>
      <c r="AA6" s="10"/>
      <c r="AB6" s="10"/>
      <c r="AC6" s="10"/>
      <c r="AD6" s="10"/>
    </row>
    <row r="7" spans="1:30" ht="23.25" customHeight="1">
      <c r="A7" s="361"/>
      <c r="B7" s="600" t="s">
        <v>679</v>
      </c>
      <c r="C7" s="392"/>
      <c r="D7" s="391"/>
      <c r="E7" s="568"/>
      <c r="F7" s="490"/>
      <c r="G7" s="607"/>
      <c r="H7" s="638"/>
      <c r="I7" s="638"/>
      <c r="J7" s="607"/>
      <c r="K7" s="593" t="s">
        <v>526</v>
      </c>
      <c r="L7" s="692" t="s">
        <v>577</v>
      </c>
      <c r="N7" s="82"/>
      <c r="P7" s="23"/>
      <c r="Q7" s="81"/>
      <c r="R7" s="81"/>
      <c r="S7" s="81"/>
      <c r="T7" s="81"/>
      <c r="U7" s="81"/>
      <c r="W7" s="10"/>
      <c r="Z7" s="10"/>
      <c r="AA7" s="10"/>
      <c r="AB7" s="10"/>
      <c r="AC7" s="10"/>
      <c r="AD7" s="10"/>
    </row>
    <row r="8" spans="1:30" ht="23.25" customHeight="1">
      <c r="A8" s="361"/>
      <c r="B8" s="693" t="s">
        <v>528</v>
      </c>
      <c r="C8" s="392"/>
      <c r="D8" s="391"/>
      <c r="E8" s="568"/>
      <c r="F8" s="490"/>
      <c r="G8" s="569"/>
      <c r="H8" s="570"/>
      <c r="I8" s="570"/>
      <c r="J8" s="570"/>
      <c r="K8" s="571"/>
      <c r="L8" s="692" t="s">
        <v>583</v>
      </c>
      <c r="N8" s="82"/>
      <c r="P8" s="23"/>
      <c r="Q8" s="81"/>
      <c r="R8" s="81"/>
      <c r="S8" s="81"/>
      <c r="T8" s="81"/>
      <c r="U8" s="81"/>
      <c r="W8" s="10"/>
      <c r="Z8" s="10"/>
      <c r="AA8" s="10"/>
      <c r="AB8" s="10"/>
      <c r="AC8" s="10"/>
      <c r="AD8" s="10"/>
    </row>
    <row r="9" spans="1:30" ht="23.25" customHeight="1">
      <c r="A9" s="361"/>
      <c r="B9" s="474" t="s">
        <v>677</v>
      </c>
      <c r="C9" s="392"/>
      <c r="D9" s="391"/>
      <c r="E9" s="568"/>
      <c r="F9" s="490"/>
      <c r="G9" s="569"/>
      <c r="H9" s="570"/>
      <c r="I9" s="570"/>
      <c r="J9" s="570"/>
      <c r="K9" s="593" t="s">
        <v>662</v>
      </c>
      <c r="L9" s="490"/>
      <c r="N9" s="82"/>
      <c r="P9" s="23"/>
      <c r="Q9" s="81"/>
      <c r="R9" s="81"/>
      <c r="S9" s="81"/>
      <c r="T9" s="81"/>
      <c r="U9" s="81"/>
      <c r="W9" s="10"/>
      <c r="Z9" s="10"/>
      <c r="AA9" s="10"/>
      <c r="AB9" s="10"/>
      <c r="AC9" s="10"/>
      <c r="AD9" s="10"/>
    </row>
    <row r="10" spans="1:30" ht="23.25" customHeight="1">
      <c r="A10" s="361"/>
      <c r="B10" s="567"/>
      <c r="C10" s="392"/>
      <c r="D10" s="391"/>
      <c r="E10" s="568"/>
      <c r="F10" s="490"/>
      <c r="G10" s="569"/>
      <c r="H10" s="570"/>
      <c r="I10" s="570"/>
      <c r="J10" s="570"/>
      <c r="K10" s="571"/>
      <c r="L10" s="490"/>
      <c r="N10" s="82"/>
      <c r="P10" s="23"/>
      <c r="Q10" s="81"/>
      <c r="R10" s="81"/>
      <c r="S10" s="81"/>
      <c r="T10" s="81"/>
      <c r="U10" s="81"/>
      <c r="W10" s="10"/>
      <c r="Z10" s="10"/>
      <c r="AA10" s="10"/>
      <c r="AB10" s="10"/>
      <c r="AC10" s="10"/>
      <c r="AD10" s="10"/>
    </row>
    <row r="11" spans="1:30" ht="23.25" customHeight="1">
      <c r="A11" s="361"/>
      <c r="B11" s="572"/>
      <c r="C11" s="392"/>
      <c r="D11" s="391"/>
      <c r="E11" s="573"/>
      <c r="F11" s="571"/>
      <c r="G11" s="574"/>
      <c r="H11" s="574"/>
      <c r="I11" s="574"/>
      <c r="J11" s="570"/>
      <c r="K11" s="571"/>
      <c r="L11" s="490"/>
      <c r="N11" s="82"/>
      <c r="P11" s="23"/>
      <c r="Q11" s="81"/>
      <c r="R11" s="81"/>
      <c r="S11" s="81"/>
      <c r="T11" s="81"/>
      <c r="U11" s="81"/>
      <c r="W11" s="10"/>
      <c r="Z11" s="10"/>
      <c r="AA11" s="10"/>
      <c r="AB11" s="10"/>
      <c r="AC11" s="10"/>
      <c r="AD11" s="10"/>
    </row>
    <row r="12" spans="1:30" ht="23.25" customHeight="1">
      <c r="A12" s="319"/>
      <c r="B12" s="575"/>
      <c r="C12" s="392"/>
      <c r="D12" s="1106"/>
      <c r="E12" s="1107"/>
      <c r="F12" s="518"/>
      <c r="G12" s="576"/>
      <c r="H12" s="576"/>
      <c r="I12" s="576"/>
      <c r="J12" s="570"/>
      <c r="K12" s="515"/>
      <c r="L12" s="490"/>
      <c r="N12" s="82"/>
      <c r="P12" s="23"/>
      <c r="Q12" s="81"/>
      <c r="R12" s="81"/>
      <c r="S12" s="81"/>
      <c r="T12" s="81"/>
      <c r="U12" s="81"/>
      <c r="W12" s="10"/>
      <c r="Z12" s="10"/>
      <c r="AA12" s="10"/>
      <c r="AB12" s="10"/>
      <c r="AC12" s="10"/>
      <c r="AD12" s="10"/>
    </row>
    <row r="13" spans="1:30" ht="23.25" customHeight="1">
      <c r="A13" s="319"/>
      <c r="B13" s="544"/>
      <c r="C13" s="392"/>
      <c r="D13" s="1106"/>
      <c r="E13" s="1107"/>
      <c r="F13" s="517"/>
      <c r="G13" s="576"/>
      <c r="H13" s="576"/>
      <c r="I13" s="576"/>
      <c r="J13" s="570"/>
      <c r="K13" s="515"/>
      <c r="L13" s="490"/>
      <c r="N13" s="82"/>
      <c r="P13" s="23"/>
      <c r="Q13" s="81"/>
      <c r="R13" s="81"/>
      <c r="S13" s="81"/>
      <c r="T13" s="81"/>
      <c r="U13" s="81"/>
      <c r="W13" s="10"/>
      <c r="Z13" s="10"/>
      <c r="AA13" s="10"/>
      <c r="AB13" s="10"/>
      <c r="AC13" s="10"/>
      <c r="AD13" s="10"/>
    </row>
    <row r="14" spans="1:30" ht="23.25" customHeight="1">
      <c r="A14" s="319"/>
      <c r="B14" s="544"/>
      <c r="C14" s="392"/>
      <c r="D14" s="391"/>
      <c r="E14" s="577"/>
      <c r="F14" s="517"/>
      <c r="G14" s="576"/>
      <c r="H14" s="576"/>
      <c r="I14" s="576"/>
      <c r="J14" s="570"/>
      <c r="K14" s="514"/>
      <c r="L14" s="490"/>
      <c r="N14" s="82"/>
      <c r="P14" s="23"/>
      <c r="Q14" s="81"/>
      <c r="R14" s="81"/>
      <c r="S14" s="81"/>
      <c r="T14" s="81"/>
      <c r="U14" s="81"/>
      <c r="W14" s="10"/>
      <c r="Z14" s="10"/>
      <c r="AA14" s="10"/>
      <c r="AB14" s="10"/>
      <c r="AC14" s="10"/>
      <c r="AD14" s="10"/>
    </row>
    <row r="15" spans="1:30" ht="23.25" customHeight="1">
      <c r="A15" s="319"/>
      <c r="B15" s="572"/>
      <c r="C15" s="392"/>
      <c r="D15" s="391"/>
      <c r="E15" s="573"/>
      <c r="F15" s="571"/>
      <c r="G15" s="578"/>
      <c r="H15" s="576"/>
      <c r="I15" s="576"/>
      <c r="J15" s="570"/>
      <c r="K15" s="571"/>
      <c r="L15" s="490"/>
      <c r="N15" s="82"/>
      <c r="P15" s="23"/>
      <c r="Q15" s="81"/>
      <c r="R15" s="81"/>
      <c r="S15" s="81"/>
      <c r="T15" s="81"/>
      <c r="U15" s="81"/>
      <c r="W15" s="10"/>
      <c r="Z15" s="10"/>
      <c r="AA15" s="10"/>
      <c r="AB15" s="10"/>
      <c r="AC15" s="10"/>
      <c r="AD15" s="10"/>
    </row>
    <row r="16" spans="1:30" ht="23.25" customHeight="1">
      <c r="A16" s="360"/>
      <c r="B16" s="520" t="s">
        <v>28</v>
      </c>
      <c r="C16" s="88"/>
      <c r="D16" s="88"/>
      <c r="E16" s="88"/>
      <c r="F16" s="341"/>
      <c r="G16" s="484"/>
      <c r="H16" s="681"/>
      <c r="I16" s="681"/>
      <c r="J16" s="607"/>
      <c r="K16" s="49"/>
      <c r="L16" s="49"/>
      <c r="N16" s="11"/>
      <c r="Z16" s="10"/>
      <c r="AA16" s="10"/>
      <c r="AB16" s="10"/>
      <c r="AC16" s="10"/>
      <c r="AD16" s="10"/>
    </row>
    <row r="17" spans="1:3" ht="24.75">
      <c r="A17" s="65"/>
      <c r="B17" s="75"/>
      <c r="C17" s="75"/>
    </row>
    <row r="18" spans="1:14" s="11" customFormat="1" ht="24.75">
      <c r="A18" s="55"/>
      <c r="B18" s="866" t="s">
        <v>765</v>
      </c>
      <c r="C18" s="75"/>
      <c r="D18" s="10"/>
      <c r="E18" s="10"/>
      <c r="F18" s="10"/>
      <c r="H18" s="10"/>
      <c r="I18" s="10"/>
      <c r="J18" s="99"/>
      <c r="K18" s="10"/>
      <c r="N18" s="10"/>
    </row>
  </sheetData>
  <sheetProtection/>
  <mergeCells count="6">
    <mergeCell ref="D13:E13"/>
    <mergeCell ref="B2:C3"/>
    <mergeCell ref="D2:E2"/>
    <mergeCell ref="G2:J2"/>
    <mergeCell ref="D3:E3"/>
    <mergeCell ref="D12:E12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57"/>
  <sheetViews>
    <sheetView zoomScalePageLayoutView="0" workbookViewId="0" topLeftCell="A105">
      <selection activeCell="H117" sqref="H117"/>
    </sheetView>
  </sheetViews>
  <sheetFormatPr defaultColWidth="9.140625" defaultRowHeight="12.75"/>
  <cols>
    <col min="1" max="1" width="5.7109375" style="55" customWidth="1"/>
    <col min="2" max="2" width="43.8515625" style="10" customWidth="1"/>
    <col min="3" max="3" width="10.28125" style="10" customWidth="1"/>
    <col min="4" max="4" width="8.28125" style="10" customWidth="1"/>
    <col min="5" max="5" width="6.7109375" style="10" customWidth="1"/>
    <col min="6" max="6" width="9.8515625" style="10" customWidth="1"/>
    <col min="7" max="7" width="11.00390625" style="10" customWidth="1"/>
    <col min="8" max="8" width="7.421875" style="10" customWidth="1"/>
    <col min="9" max="9" width="8.140625" style="10" customWidth="1"/>
    <col min="10" max="10" width="11.28125" style="10" customWidth="1"/>
    <col min="11" max="11" width="9.8515625" style="10" customWidth="1"/>
    <col min="12" max="12" width="12.28125" style="10" customWidth="1"/>
    <col min="13" max="25" width="9.140625" style="11" customWidth="1"/>
    <col min="26" max="16384" width="9.140625" style="10" customWidth="1"/>
  </cols>
  <sheetData>
    <row r="1" spans="2:12" ht="27.75">
      <c r="B1" s="78" t="s">
        <v>51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.75">
      <c r="A2" s="55">
        <v>1</v>
      </c>
      <c r="B2" s="72" t="s">
        <v>363</v>
      </c>
      <c r="C2" s="72"/>
      <c r="D2" s="72"/>
      <c r="E2" s="72"/>
      <c r="F2" s="72"/>
      <c r="G2" s="72"/>
      <c r="H2" s="73"/>
      <c r="I2" s="73"/>
      <c r="J2" s="73"/>
      <c r="K2" s="73"/>
      <c r="L2" s="73"/>
    </row>
    <row r="3" spans="2:12" ht="24.75">
      <c r="B3" s="76" t="s">
        <v>364</v>
      </c>
      <c r="C3" s="72"/>
      <c r="D3" s="72"/>
      <c r="E3" s="72"/>
      <c r="F3" s="72"/>
      <c r="G3" s="72"/>
      <c r="H3" s="73"/>
      <c r="I3" s="73"/>
      <c r="J3" s="73"/>
      <c r="K3" s="73"/>
      <c r="L3" s="73"/>
    </row>
    <row r="4" spans="1:5" ht="24.75">
      <c r="A4" s="55">
        <v>2</v>
      </c>
      <c r="B4" s="14" t="s">
        <v>52</v>
      </c>
      <c r="E4" s="32"/>
    </row>
    <row r="5" spans="1:2" ht="24.75">
      <c r="A5" s="55">
        <v>3</v>
      </c>
      <c r="B5" s="13" t="s">
        <v>57</v>
      </c>
    </row>
    <row r="6" spans="2:12" ht="24.75">
      <c r="B6" s="13"/>
      <c r="C6" s="33"/>
      <c r="D6" s="33"/>
      <c r="E6" s="33"/>
      <c r="F6" s="33"/>
      <c r="G6" s="33"/>
      <c r="H6" s="34"/>
      <c r="I6" s="34"/>
      <c r="J6" s="34"/>
      <c r="K6" s="34"/>
      <c r="L6" s="11"/>
    </row>
    <row r="7" spans="2:12" ht="24.75">
      <c r="B7" s="998" t="s">
        <v>134</v>
      </c>
      <c r="C7" s="1051"/>
      <c r="D7" s="1054" t="s">
        <v>3</v>
      </c>
      <c r="E7" s="1055"/>
      <c r="F7" s="1055"/>
      <c r="G7" s="1066" t="s">
        <v>7</v>
      </c>
      <c r="H7" s="1067"/>
      <c r="I7" s="1068"/>
      <c r="J7" s="19"/>
      <c r="K7" s="74"/>
      <c r="L7" s="62"/>
    </row>
    <row r="8" spans="2:12" ht="24.75">
      <c r="B8" s="1052"/>
      <c r="C8" s="1053"/>
      <c r="D8" s="25">
        <v>2553</v>
      </c>
      <c r="E8" s="25">
        <v>2554</v>
      </c>
      <c r="F8" s="37">
        <v>2555</v>
      </c>
      <c r="G8" s="37">
        <v>2556</v>
      </c>
      <c r="H8" s="37">
        <v>2557</v>
      </c>
      <c r="I8" s="37">
        <v>2558</v>
      </c>
      <c r="K8" s="26"/>
      <c r="L8" s="62"/>
    </row>
    <row r="9" spans="2:12" ht="24.75">
      <c r="B9" s="431" t="s">
        <v>95</v>
      </c>
      <c r="C9" s="117"/>
      <c r="D9" s="122"/>
      <c r="E9" s="122"/>
      <c r="F9" s="122"/>
      <c r="G9" s="220"/>
      <c r="H9" s="220"/>
      <c r="I9" s="220"/>
      <c r="K9" s="26"/>
      <c r="L9" s="62"/>
    </row>
    <row r="10" spans="2:12" ht="24.75">
      <c r="B10" s="105" t="s">
        <v>381</v>
      </c>
      <c r="C10" s="110"/>
      <c r="D10" s="221"/>
      <c r="E10" s="221"/>
      <c r="F10" s="221"/>
      <c r="G10" s="222"/>
      <c r="H10" s="222"/>
      <c r="I10" s="222"/>
      <c r="K10" s="26"/>
      <c r="L10" s="62"/>
    </row>
    <row r="11" spans="2:12" ht="24.75">
      <c r="B11" s="106" t="s">
        <v>382</v>
      </c>
      <c r="C11" s="110"/>
      <c r="D11" s="221"/>
      <c r="E11" s="221"/>
      <c r="F11" s="221"/>
      <c r="G11" s="222"/>
      <c r="H11" s="222"/>
      <c r="I11" s="222"/>
      <c r="K11" s="26"/>
      <c r="L11" s="62"/>
    </row>
    <row r="12" spans="2:12" ht="24.75">
      <c r="B12" s="106" t="s">
        <v>671</v>
      </c>
      <c r="C12" s="110"/>
      <c r="D12" s="221"/>
      <c r="E12" s="221"/>
      <c r="F12" s="221"/>
      <c r="G12" s="222"/>
      <c r="H12" s="222"/>
      <c r="I12" s="222"/>
      <c r="K12" s="26"/>
      <c r="L12" s="62"/>
    </row>
    <row r="13" spans="2:12" ht="24.75">
      <c r="B13" s="107" t="s">
        <v>97</v>
      </c>
      <c r="C13" s="110"/>
      <c r="D13" s="221"/>
      <c r="E13" s="221"/>
      <c r="F13" s="221"/>
      <c r="G13" s="222"/>
      <c r="H13" s="222"/>
      <c r="I13" s="222"/>
      <c r="K13" s="26"/>
      <c r="L13" s="62"/>
    </row>
    <row r="14" spans="2:12" ht="24.75">
      <c r="B14" s="109" t="s">
        <v>214</v>
      </c>
      <c r="C14" s="110"/>
      <c r="D14" s="221"/>
      <c r="E14" s="221"/>
      <c r="F14" s="221"/>
      <c r="G14" s="222"/>
      <c r="H14" s="222"/>
      <c r="I14" s="222"/>
      <c r="K14" s="26"/>
      <c r="L14" s="62"/>
    </row>
    <row r="15" spans="2:12" ht="24.75">
      <c r="B15" s="109" t="s">
        <v>216</v>
      </c>
      <c r="C15" s="110"/>
      <c r="D15" s="221"/>
      <c r="E15" s="221"/>
      <c r="F15" s="221"/>
      <c r="G15" s="222"/>
      <c r="H15" s="222"/>
      <c r="I15" s="222"/>
      <c r="K15" s="26"/>
      <c r="L15" s="62"/>
    </row>
    <row r="16" spans="2:12" ht="24.75">
      <c r="B16" s="118" t="s">
        <v>215</v>
      </c>
      <c r="C16" s="119"/>
      <c r="D16" s="206"/>
      <c r="E16" s="206"/>
      <c r="F16" s="206"/>
      <c r="G16" s="54"/>
      <c r="H16" s="54"/>
      <c r="I16" s="54"/>
      <c r="K16" s="26"/>
      <c r="L16" s="62"/>
    </row>
    <row r="17" spans="2:12" ht="24.75">
      <c r="B17" s="20"/>
      <c r="C17" s="20"/>
      <c r="D17" s="23"/>
      <c r="E17" s="23"/>
      <c r="F17" s="23"/>
      <c r="G17" s="23"/>
      <c r="H17" s="23"/>
      <c r="I17" s="23"/>
      <c r="J17" s="23"/>
      <c r="K17" s="26"/>
      <c r="L17" s="62"/>
    </row>
    <row r="18" spans="1:12" ht="24.75">
      <c r="A18" s="26"/>
      <c r="B18" s="20"/>
      <c r="C18" s="20"/>
      <c r="D18" s="23"/>
      <c r="E18" s="23"/>
      <c r="F18" s="23"/>
      <c r="G18" s="23"/>
      <c r="H18" s="23"/>
      <c r="I18" s="23"/>
      <c r="J18" s="23"/>
      <c r="K18" s="26"/>
      <c r="L18" s="62"/>
    </row>
    <row r="19" spans="1:12" ht="24.75">
      <c r="A19" s="26"/>
      <c r="B19" s="20"/>
      <c r="C19" s="20"/>
      <c r="D19" s="23"/>
      <c r="E19" s="23"/>
      <c r="F19" s="23"/>
      <c r="G19" s="23"/>
      <c r="H19" s="23"/>
      <c r="I19" s="23"/>
      <c r="J19" s="23"/>
      <c r="K19" s="26"/>
      <c r="L19" s="62"/>
    </row>
    <row r="20" spans="1:12" ht="24.75">
      <c r="A20" s="26"/>
      <c r="B20" s="20"/>
      <c r="C20" s="20"/>
      <c r="D20" s="23"/>
      <c r="E20" s="23"/>
      <c r="F20" s="23"/>
      <c r="G20" s="23"/>
      <c r="H20" s="23"/>
      <c r="I20" s="23"/>
      <c r="J20" s="23"/>
      <c r="K20" s="26"/>
      <c r="L20" s="62"/>
    </row>
    <row r="21" spans="2:12" ht="24.75">
      <c r="B21" s="998" t="s">
        <v>134</v>
      </c>
      <c r="C21" s="1051"/>
      <c r="D21" s="1054" t="s">
        <v>3</v>
      </c>
      <c r="E21" s="1055"/>
      <c r="F21" s="1055"/>
      <c r="G21" s="1066" t="s">
        <v>7</v>
      </c>
      <c r="H21" s="1067"/>
      <c r="I21" s="1068"/>
      <c r="J21" s="19"/>
      <c r="K21" s="26"/>
      <c r="L21" s="62"/>
    </row>
    <row r="22" spans="2:12" ht="24.75">
      <c r="B22" s="1052"/>
      <c r="C22" s="1053"/>
      <c r="D22" s="25">
        <v>2553</v>
      </c>
      <c r="E22" s="25">
        <v>2554</v>
      </c>
      <c r="F22" s="37">
        <v>2555</v>
      </c>
      <c r="G22" s="37">
        <v>2556</v>
      </c>
      <c r="H22" s="37">
        <v>2557</v>
      </c>
      <c r="I22" s="37">
        <v>2558</v>
      </c>
      <c r="K22" s="26"/>
      <c r="L22" s="62"/>
    </row>
    <row r="23" spans="2:12" ht="23.25" customHeight="1">
      <c r="B23" s="465" t="s">
        <v>59</v>
      </c>
      <c r="C23" s="458"/>
      <c r="D23" s="454"/>
      <c r="E23" s="454"/>
      <c r="F23" s="454"/>
      <c r="G23" s="370"/>
      <c r="H23" s="370"/>
      <c r="I23" s="370"/>
      <c r="K23" s="26"/>
      <c r="L23" s="62"/>
    </row>
    <row r="24" spans="2:12" ht="23.25" customHeight="1">
      <c r="B24" s="425" t="s">
        <v>174</v>
      </c>
      <c r="C24" s="458"/>
      <c r="D24" s="485" t="s">
        <v>32</v>
      </c>
      <c r="E24" s="485" t="s">
        <v>31</v>
      </c>
      <c r="F24" s="485" t="s">
        <v>30</v>
      </c>
      <c r="G24" s="370">
        <v>100</v>
      </c>
      <c r="H24" s="370">
        <v>100</v>
      </c>
      <c r="I24" s="370">
        <v>100</v>
      </c>
      <c r="K24" s="26"/>
      <c r="L24" s="62"/>
    </row>
    <row r="25" spans="2:12" ht="23.25" customHeight="1">
      <c r="B25" s="471" t="s">
        <v>175</v>
      </c>
      <c r="C25" s="458"/>
      <c r="D25" s="454"/>
      <c r="E25" s="454"/>
      <c r="F25" s="454"/>
      <c r="G25" s="370"/>
      <c r="H25" s="370"/>
      <c r="I25" s="370"/>
      <c r="K25" s="26"/>
      <c r="L25" s="62"/>
    </row>
    <row r="26" spans="2:12" ht="23.25" customHeight="1">
      <c r="B26" s="391" t="s">
        <v>219</v>
      </c>
      <c r="C26" s="458"/>
      <c r="D26" s="454" t="s">
        <v>29</v>
      </c>
      <c r="E26" s="454" t="s">
        <v>29</v>
      </c>
      <c r="F26" s="454" t="s">
        <v>29</v>
      </c>
      <c r="G26" s="370">
        <v>70</v>
      </c>
      <c r="H26" s="370">
        <v>80</v>
      </c>
      <c r="I26" s="370">
        <v>90</v>
      </c>
      <c r="K26" s="26"/>
      <c r="L26" s="62"/>
    </row>
    <row r="27" spans="2:12" ht="23.25" customHeight="1">
      <c r="B27" s="471" t="s">
        <v>220</v>
      </c>
      <c r="C27" s="458"/>
      <c r="D27" s="454"/>
      <c r="E27" s="454"/>
      <c r="F27" s="454"/>
      <c r="G27" s="370"/>
      <c r="H27" s="370"/>
      <c r="I27" s="370"/>
      <c r="K27" s="26"/>
      <c r="L27" s="62"/>
    </row>
    <row r="28" spans="2:12" ht="23.25" customHeight="1">
      <c r="B28" s="471" t="s">
        <v>383</v>
      </c>
      <c r="C28" s="458"/>
      <c r="D28" s="454">
        <v>33</v>
      </c>
      <c r="E28" s="454">
        <v>33</v>
      </c>
      <c r="F28" s="454">
        <v>33</v>
      </c>
      <c r="G28" s="454">
        <v>30</v>
      </c>
      <c r="H28" s="454">
        <v>6</v>
      </c>
      <c r="I28" s="370">
        <v>0</v>
      </c>
      <c r="K28" s="26"/>
      <c r="L28" s="62"/>
    </row>
    <row r="29" spans="2:12" ht="23.25" customHeight="1">
      <c r="B29" s="391" t="s">
        <v>384</v>
      </c>
      <c r="C29" s="458"/>
      <c r="D29" s="454"/>
      <c r="E29" s="454"/>
      <c r="F29" s="454"/>
      <c r="G29" s="370"/>
      <c r="H29" s="370"/>
      <c r="I29" s="370"/>
      <c r="K29" s="26"/>
      <c r="L29" s="62"/>
    </row>
    <row r="30" spans="2:12" ht="23.25" customHeight="1">
      <c r="B30" s="465" t="s">
        <v>99</v>
      </c>
      <c r="C30" s="458"/>
      <c r="D30" s="454"/>
      <c r="E30" s="454"/>
      <c r="F30" s="454"/>
      <c r="G30" s="370"/>
      <c r="H30" s="370"/>
      <c r="I30" s="370"/>
      <c r="K30" s="26"/>
      <c r="L30" s="62"/>
    </row>
    <row r="31" spans="2:12" ht="23.25" customHeight="1">
      <c r="B31" s="486" t="s">
        <v>176</v>
      </c>
      <c r="C31" s="458"/>
      <c r="D31" s="454"/>
      <c r="E31" s="454"/>
      <c r="F31" s="454"/>
      <c r="G31" s="370"/>
      <c r="H31" s="370"/>
      <c r="I31" s="370"/>
      <c r="K31" s="26"/>
      <c r="L31" s="62"/>
    </row>
    <row r="32" spans="2:12" ht="23.25" customHeight="1">
      <c r="B32" s="465" t="s">
        <v>59</v>
      </c>
      <c r="C32" s="458"/>
      <c r="D32" s="454"/>
      <c r="E32" s="454"/>
      <c r="F32" s="454"/>
      <c r="G32" s="370"/>
      <c r="H32" s="370"/>
      <c r="I32" s="370"/>
      <c r="K32" s="26"/>
      <c r="L32" s="62"/>
    </row>
    <row r="33" spans="2:12" ht="23.25" customHeight="1">
      <c r="B33" s="471" t="s">
        <v>385</v>
      </c>
      <c r="C33" s="458"/>
      <c r="D33" s="454" t="s">
        <v>29</v>
      </c>
      <c r="E33" s="454" t="s">
        <v>29</v>
      </c>
      <c r="F33" s="454" t="s">
        <v>29</v>
      </c>
      <c r="G33" s="487">
        <v>100</v>
      </c>
      <c r="H33" s="487">
        <v>100</v>
      </c>
      <c r="I33" s="487">
        <v>100</v>
      </c>
      <c r="K33" s="26"/>
      <c r="L33" s="62"/>
    </row>
    <row r="34" spans="2:12" ht="23.25" customHeight="1">
      <c r="B34" s="391" t="s">
        <v>203</v>
      </c>
      <c r="C34" s="458"/>
      <c r="D34" s="454"/>
      <c r="E34" s="454"/>
      <c r="F34" s="454"/>
      <c r="G34" s="370"/>
      <c r="H34" s="370"/>
      <c r="I34" s="370"/>
      <c r="K34" s="26"/>
      <c r="L34" s="62"/>
    </row>
    <row r="35" spans="2:12" ht="23.25" customHeight="1">
      <c r="B35" s="465" t="s">
        <v>139</v>
      </c>
      <c r="C35" s="458"/>
      <c r="D35" s="454"/>
      <c r="E35" s="454"/>
      <c r="F35" s="454"/>
      <c r="G35" s="370"/>
      <c r="H35" s="370"/>
      <c r="I35" s="370"/>
      <c r="K35" s="26"/>
      <c r="L35" s="62"/>
    </row>
    <row r="36" spans="2:12" ht="23.25" customHeight="1">
      <c r="B36" s="471" t="s">
        <v>386</v>
      </c>
      <c r="C36" s="458"/>
      <c r="D36" s="454"/>
      <c r="E36" s="454"/>
      <c r="F36" s="454"/>
      <c r="G36" s="370"/>
      <c r="H36" s="370"/>
      <c r="I36" s="370"/>
      <c r="K36" s="26"/>
      <c r="L36" s="62"/>
    </row>
    <row r="37" spans="2:12" ht="23.25" customHeight="1">
      <c r="B37" s="471" t="s">
        <v>387</v>
      </c>
      <c r="C37" s="458"/>
      <c r="D37" s="454"/>
      <c r="E37" s="454"/>
      <c r="F37" s="454"/>
      <c r="G37" s="370"/>
      <c r="H37" s="370"/>
      <c r="I37" s="370"/>
      <c r="K37" s="26"/>
      <c r="L37" s="62"/>
    </row>
    <row r="38" spans="2:12" ht="23.25" customHeight="1">
      <c r="B38" s="465" t="s">
        <v>59</v>
      </c>
      <c r="C38" s="458"/>
      <c r="D38" s="454"/>
      <c r="E38" s="454"/>
      <c r="F38" s="454"/>
      <c r="G38" s="370"/>
      <c r="H38" s="370"/>
      <c r="I38" s="370"/>
      <c r="K38" s="26"/>
      <c r="L38" s="62"/>
    </row>
    <row r="39" spans="2:12" ht="23.25" customHeight="1">
      <c r="B39" s="471" t="s">
        <v>205</v>
      </c>
      <c r="C39" s="458"/>
      <c r="D39" s="454">
        <v>100</v>
      </c>
      <c r="E39" s="454">
        <v>100</v>
      </c>
      <c r="F39" s="454">
        <v>100</v>
      </c>
      <c r="G39" s="370">
        <v>100</v>
      </c>
      <c r="H39" s="370">
        <v>100</v>
      </c>
      <c r="I39" s="370">
        <v>100</v>
      </c>
      <c r="K39" s="26"/>
      <c r="L39" s="62"/>
    </row>
    <row r="40" spans="2:12" ht="23.25" customHeight="1">
      <c r="B40" s="471" t="s">
        <v>204</v>
      </c>
      <c r="C40" s="458"/>
      <c r="D40" s="454"/>
      <c r="E40" s="454"/>
      <c r="F40" s="454"/>
      <c r="G40" s="370"/>
      <c r="H40" s="370"/>
      <c r="I40" s="370"/>
      <c r="J40" s="11"/>
      <c r="K40" s="26"/>
      <c r="L40" s="62"/>
    </row>
    <row r="41" spans="1:12" ht="23.25" customHeight="1">
      <c r="A41" s="26"/>
      <c r="B41" s="339"/>
      <c r="C41" s="339"/>
      <c r="D41" s="332"/>
      <c r="E41" s="332"/>
      <c r="F41" s="332"/>
      <c r="G41" s="332"/>
      <c r="H41" s="332"/>
      <c r="I41" s="332"/>
      <c r="J41" s="23"/>
      <c r="K41" s="26"/>
      <c r="L41" s="62"/>
    </row>
    <row r="42" spans="2:12" ht="23.25" customHeight="1">
      <c r="B42" s="998" t="s">
        <v>134</v>
      </c>
      <c r="C42" s="1051"/>
      <c r="D42" s="1054" t="s">
        <v>3</v>
      </c>
      <c r="E42" s="1055"/>
      <c r="F42" s="1056"/>
      <c r="G42" s="1066" t="s">
        <v>7</v>
      </c>
      <c r="H42" s="1067"/>
      <c r="I42" s="1068"/>
      <c r="J42" s="11"/>
      <c r="K42" s="26"/>
      <c r="L42" s="62"/>
    </row>
    <row r="43" spans="2:12" ht="23.25" customHeight="1">
      <c r="B43" s="1052"/>
      <c r="C43" s="1053"/>
      <c r="D43" s="25">
        <v>2553</v>
      </c>
      <c r="E43" s="25">
        <v>2554</v>
      </c>
      <c r="F43" s="17">
        <v>2555</v>
      </c>
      <c r="G43" s="17">
        <v>2556</v>
      </c>
      <c r="H43" s="17">
        <v>2557</v>
      </c>
      <c r="I43" s="17">
        <v>2558</v>
      </c>
      <c r="K43" s="26"/>
      <c r="L43" s="62"/>
    </row>
    <row r="44" spans="2:12" ht="24.75">
      <c r="B44" s="473" t="s">
        <v>96</v>
      </c>
      <c r="C44" s="458"/>
      <c r="D44" s="454"/>
      <c r="E44" s="454"/>
      <c r="F44" s="454"/>
      <c r="G44" s="370"/>
      <c r="H44" s="370"/>
      <c r="I44" s="370"/>
      <c r="K44" s="26"/>
      <c r="L44" s="62"/>
    </row>
    <row r="45" spans="2:12" ht="24.75">
      <c r="B45" s="471" t="s">
        <v>206</v>
      </c>
      <c r="C45" s="458"/>
      <c r="D45" s="454"/>
      <c r="E45" s="454"/>
      <c r="F45" s="454"/>
      <c r="G45" s="370"/>
      <c r="H45" s="370"/>
      <c r="I45" s="370"/>
      <c r="K45" s="26"/>
      <c r="L45" s="62"/>
    </row>
    <row r="46" spans="2:12" ht="24.75">
      <c r="B46" s="471" t="s">
        <v>207</v>
      </c>
      <c r="C46" s="458"/>
      <c r="D46" s="454"/>
      <c r="E46" s="454"/>
      <c r="F46" s="454"/>
      <c r="G46" s="370"/>
      <c r="H46" s="370"/>
      <c r="I46" s="370"/>
      <c r="K46" s="26"/>
      <c r="L46" s="62"/>
    </row>
    <row r="47" spans="2:12" ht="24.75">
      <c r="B47" s="391" t="s">
        <v>388</v>
      </c>
      <c r="C47" s="458"/>
      <c r="D47" s="454"/>
      <c r="E47" s="454"/>
      <c r="F47" s="454"/>
      <c r="G47" s="370"/>
      <c r="H47" s="370"/>
      <c r="I47" s="370"/>
      <c r="K47" s="26"/>
      <c r="L47" s="62"/>
    </row>
    <row r="48" spans="2:12" ht="24.75">
      <c r="B48" s="465" t="s">
        <v>148</v>
      </c>
      <c r="C48" s="458"/>
      <c r="D48" s="454"/>
      <c r="E48" s="454"/>
      <c r="F48" s="454"/>
      <c r="G48" s="370"/>
      <c r="H48" s="370"/>
      <c r="I48" s="370"/>
      <c r="K48" s="26"/>
      <c r="L48" s="62"/>
    </row>
    <row r="49" spans="2:12" ht="24.75">
      <c r="B49" s="471" t="s">
        <v>208</v>
      </c>
      <c r="C49" s="458"/>
      <c r="D49" s="370"/>
      <c r="E49" s="454"/>
      <c r="F49" s="454"/>
      <c r="G49" s="370"/>
      <c r="H49" s="370"/>
      <c r="I49" s="370"/>
      <c r="K49" s="26"/>
      <c r="L49" s="62"/>
    </row>
    <row r="50" spans="2:12" ht="24.75">
      <c r="B50" s="471" t="s">
        <v>209</v>
      </c>
      <c r="C50" s="458"/>
      <c r="D50" s="454"/>
      <c r="E50" s="454"/>
      <c r="F50" s="454"/>
      <c r="G50" s="370"/>
      <c r="H50" s="370"/>
      <c r="I50" s="370"/>
      <c r="K50" s="26"/>
      <c r="L50" s="62"/>
    </row>
    <row r="51" spans="2:12" ht="24.75">
      <c r="B51" s="465" t="s">
        <v>59</v>
      </c>
      <c r="C51" s="458"/>
      <c r="D51" s="454"/>
      <c r="E51" s="454"/>
      <c r="F51" s="454"/>
      <c r="G51" s="370"/>
      <c r="H51" s="370"/>
      <c r="I51" s="370"/>
      <c r="K51" s="26"/>
      <c r="L51" s="62"/>
    </row>
    <row r="52" spans="2:12" ht="24.75">
      <c r="B52" s="471" t="s">
        <v>211</v>
      </c>
      <c r="C52" s="458"/>
      <c r="D52" s="370">
        <v>100</v>
      </c>
      <c r="E52" s="370">
        <v>100</v>
      </c>
      <c r="F52" s="370">
        <v>100</v>
      </c>
      <c r="G52" s="370">
        <v>100</v>
      </c>
      <c r="H52" s="370">
        <v>100</v>
      </c>
      <c r="I52" s="370">
        <v>100</v>
      </c>
      <c r="K52" s="26"/>
      <c r="L52" s="62"/>
    </row>
    <row r="53" spans="2:12" ht="24.75">
      <c r="B53" s="471" t="s">
        <v>212</v>
      </c>
      <c r="C53" s="458"/>
      <c r="D53" s="383" t="s">
        <v>281</v>
      </c>
      <c r="E53" s="383" t="s">
        <v>281</v>
      </c>
      <c r="F53" s="383" t="s">
        <v>281</v>
      </c>
      <c r="G53" s="383" t="s">
        <v>281</v>
      </c>
      <c r="H53" s="383" t="s">
        <v>281</v>
      </c>
      <c r="I53" s="383" t="s">
        <v>281</v>
      </c>
      <c r="K53" s="26"/>
      <c r="L53" s="62"/>
    </row>
    <row r="54" spans="2:12" ht="24.75">
      <c r="B54" s="425" t="s">
        <v>210</v>
      </c>
      <c r="C54" s="458"/>
      <c r="D54" s="454"/>
      <c r="E54" s="454"/>
      <c r="F54" s="454"/>
      <c r="G54" s="370"/>
      <c r="H54" s="370"/>
      <c r="I54" s="370"/>
      <c r="K54" s="26"/>
      <c r="L54" s="62"/>
    </row>
    <row r="55" spans="2:12" ht="24.75">
      <c r="B55" s="471" t="s">
        <v>389</v>
      </c>
      <c r="C55" s="458"/>
      <c r="D55" s="454">
        <v>70</v>
      </c>
      <c r="E55" s="454">
        <v>75</v>
      </c>
      <c r="F55" s="454">
        <v>80</v>
      </c>
      <c r="G55" s="454">
        <v>100</v>
      </c>
      <c r="H55" s="454">
        <v>100</v>
      </c>
      <c r="I55" s="370">
        <v>100</v>
      </c>
      <c r="K55" s="26"/>
      <c r="L55" s="62"/>
    </row>
    <row r="56" spans="2:12" ht="24.75">
      <c r="B56" s="425" t="s">
        <v>213</v>
      </c>
      <c r="C56" s="458"/>
      <c r="D56" s="454"/>
      <c r="E56" s="454"/>
      <c r="F56" s="454"/>
      <c r="G56" s="370"/>
      <c r="H56" s="370"/>
      <c r="I56" s="370"/>
      <c r="K56" s="26"/>
      <c r="L56" s="62"/>
    </row>
    <row r="57" spans="11:12" ht="24.75">
      <c r="K57" s="59"/>
      <c r="L57" s="59"/>
    </row>
    <row r="58" ht="24.75">
      <c r="K58" s="40"/>
    </row>
    <row r="59" ht="24.75">
      <c r="K59" s="11"/>
    </row>
    <row r="60" spans="2:11" ht="24.75">
      <c r="B60" s="601"/>
      <c r="K60" s="11"/>
    </row>
    <row r="61" spans="2:11" ht="24.75">
      <c r="B61" s="602"/>
      <c r="K61" s="11"/>
    </row>
    <row r="62" spans="1:7" ht="24.75">
      <c r="A62" s="55">
        <v>4</v>
      </c>
      <c r="B62" s="14" t="s">
        <v>288</v>
      </c>
      <c r="D62" s="22"/>
      <c r="E62" s="22"/>
      <c r="F62" s="22"/>
      <c r="G62" s="22"/>
    </row>
    <row r="63" spans="1:25" ht="24.75">
      <c r="A63" s="11"/>
      <c r="B63" s="610"/>
      <c r="C63" s="336"/>
      <c r="D63" s="1038" t="s">
        <v>42</v>
      </c>
      <c r="E63" s="1059"/>
      <c r="F63" s="79" t="s">
        <v>0</v>
      </c>
      <c r="G63" s="1070" t="s">
        <v>1</v>
      </c>
      <c r="H63" s="1071"/>
      <c r="I63" s="1071"/>
      <c r="J63" s="1072"/>
      <c r="K63" s="52"/>
      <c r="L63" s="312" t="s">
        <v>242</v>
      </c>
      <c r="U63" s="10"/>
      <c r="V63" s="10"/>
      <c r="W63" s="10"/>
      <c r="X63" s="10"/>
      <c r="Y63" s="10"/>
    </row>
    <row r="64" spans="1:25" ht="24.75">
      <c r="A64" s="11"/>
      <c r="B64" s="603" t="s">
        <v>282</v>
      </c>
      <c r="C64" s="609"/>
      <c r="D64" s="1040" t="s">
        <v>43</v>
      </c>
      <c r="E64" s="1064"/>
      <c r="F64" s="322" t="s">
        <v>44</v>
      </c>
      <c r="G64" s="611" t="s">
        <v>450</v>
      </c>
      <c r="H64" s="611" t="s">
        <v>452</v>
      </c>
      <c r="I64" s="611" t="s">
        <v>450</v>
      </c>
      <c r="J64" s="296" t="s">
        <v>27</v>
      </c>
      <c r="K64" s="327" t="s">
        <v>2</v>
      </c>
      <c r="L64" s="319" t="s">
        <v>243</v>
      </c>
      <c r="U64" s="10"/>
      <c r="V64" s="10"/>
      <c r="W64" s="10"/>
      <c r="X64" s="10"/>
      <c r="Y64" s="10"/>
    </row>
    <row r="65" spans="1:25" ht="24.75">
      <c r="A65" s="11"/>
      <c r="B65" s="294"/>
      <c r="C65" s="604"/>
      <c r="D65" s="206"/>
      <c r="E65" s="310"/>
      <c r="F65" s="323"/>
      <c r="G65" s="234" t="s">
        <v>451</v>
      </c>
      <c r="H65" s="234" t="s">
        <v>253</v>
      </c>
      <c r="I65" s="231" t="s">
        <v>273</v>
      </c>
      <c r="J65" s="295" t="s">
        <v>1</v>
      </c>
      <c r="K65" s="331"/>
      <c r="L65" s="320" t="s">
        <v>241</v>
      </c>
      <c r="U65" s="10"/>
      <c r="V65" s="10"/>
      <c r="W65" s="10"/>
      <c r="X65" s="10"/>
      <c r="Y65" s="10"/>
    </row>
    <row r="66" spans="1:25" ht="24.75">
      <c r="A66" s="11"/>
      <c r="B66" s="780" t="s">
        <v>620</v>
      </c>
      <c r="C66" s="781"/>
      <c r="D66" s="779">
        <v>13</v>
      </c>
      <c r="E66" s="810" t="s">
        <v>410</v>
      </c>
      <c r="F66" s="295" t="s">
        <v>657</v>
      </c>
      <c r="G66" s="782">
        <v>1300000</v>
      </c>
      <c r="H66" s="50"/>
      <c r="I66" s="51"/>
      <c r="J66" s="661">
        <v>1300000</v>
      </c>
      <c r="K66" s="825" t="s">
        <v>662</v>
      </c>
      <c r="L66" s="490"/>
      <c r="U66" s="10"/>
      <c r="V66" s="10"/>
      <c r="W66" s="10"/>
      <c r="X66" s="10"/>
      <c r="Y66" s="10"/>
    </row>
    <row r="67" spans="1:25" ht="24.75">
      <c r="A67" s="11"/>
      <c r="B67" s="780" t="s">
        <v>663</v>
      </c>
      <c r="C67" s="781"/>
      <c r="D67" s="779">
        <v>100</v>
      </c>
      <c r="E67" s="307" t="s">
        <v>440</v>
      </c>
      <c r="F67" s="295" t="s">
        <v>657</v>
      </c>
      <c r="G67" s="782">
        <v>1000000</v>
      </c>
      <c r="H67" s="50"/>
      <c r="I67" s="51"/>
      <c r="J67" s="661">
        <v>1000000</v>
      </c>
      <c r="K67" s="825" t="s">
        <v>664</v>
      </c>
      <c r="L67" s="490"/>
      <c r="U67" s="10"/>
      <c r="V67" s="10"/>
      <c r="W67" s="10"/>
      <c r="X67" s="10"/>
      <c r="Y67" s="10"/>
    </row>
    <row r="68" spans="1:25" ht="24.75">
      <c r="A68" s="11"/>
      <c r="B68" s="614" t="s">
        <v>672</v>
      </c>
      <c r="C68" s="783"/>
      <c r="D68" s="786">
        <v>3</v>
      </c>
      <c r="E68" s="826" t="s">
        <v>563</v>
      </c>
      <c r="F68" s="508"/>
      <c r="G68" s="784">
        <v>60400</v>
      </c>
      <c r="H68" s="496"/>
      <c r="I68" s="496"/>
      <c r="J68" s="606">
        <f>G68+H68+I68</f>
        <v>60400</v>
      </c>
      <c r="K68" s="625" t="s">
        <v>484</v>
      </c>
      <c r="L68" s="490"/>
      <c r="U68" s="10"/>
      <c r="V68" s="10"/>
      <c r="W68" s="10"/>
      <c r="X68" s="10"/>
      <c r="Y68" s="10"/>
    </row>
    <row r="69" spans="1:25" ht="24.75">
      <c r="A69" s="11"/>
      <c r="B69" s="476" t="s">
        <v>666</v>
      </c>
      <c r="C69" s="785">
        <v>30000</v>
      </c>
      <c r="D69" s="786">
        <v>200</v>
      </c>
      <c r="E69" s="524" t="s">
        <v>218</v>
      </c>
      <c r="F69" s="508" t="s">
        <v>453</v>
      </c>
      <c r="G69" s="787"/>
      <c r="H69" s="496"/>
      <c r="I69" s="496"/>
      <c r="J69" s="606"/>
      <c r="K69" s="589" t="s">
        <v>447</v>
      </c>
      <c r="L69" s="490"/>
      <c r="U69" s="10"/>
      <c r="V69" s="10"/>
      <c r="W69" s="10"/>
      <c r="X69" s="10"/>
      <c r="Y69" s="10"/>
    </row>
    <row r="70" spans="1:25" ht="24.75">
      <c r="A70" s="11"/>
      <c r="B70" s="476" t="s">
        <v>455</v>
      </c>
      <c r="C70" s="785">
        <v>5400</v>
      </c>
      <c r="D70" s="786">
        <v>180</v>
      </c>
      <c r="E70" s="524" t="s">
        <v>440</v>
      </c>
      <c r="F70" s="508" t="s">
        <v>657</v>
      </c>
      <c r="G70" s="787"/>
      <c r="H70" s="496"/>
      <c r="I70" s="496"/>
      <c r="J70" s="606"/>
      <c r="K70" s="589" t="s">
        <v>448</v>
      </c>
      <c r="L70" s="490"/>
      <c r="U70" s="10"/>
      <c r="V70" s="10"/>
      <c r="W70" s="10"/>
      <c r="X70" s="10"/>
      <c r="Y70" s="10"/>
    </row>
    <row r="71" spans="1:25" ht="24.75">
      <c r="A71" s="11"/>
      <c r="B71" s="476" t="s">
        <v>454</v>
      </c>
      <c r="C71" s="785">
        <v>25000</v>
      </c>
      <c r="D71" s="786">
        <v>100</v>
      </c>
      <c r="E71" s="524" t="s">
        <v>440</v>
      </c>
      <c r="F71" s="508" t="s">
        <v>657</v>
      </c>
      <c r="G71" s="787"/>
      <c r="H71" s="496"/>
      <c r="I71" s="496"/>
      <c r="J71" s="606"/>
      <c r="K71" s="589" t="s">
        <v>449</v>
      </c>
      <c r="L71" s="490"/>
      <c r="U71" s="10"/>
      <c r="V71" s="10"/>
      <c r="W71" s="10"/>
      <c r="X71" s="10"/>
      <c r="Y71" s="10"/>
    </row>
    <row r="72" spans="1:25" ht="24.75">
      <c r="A72" s="11"/>
      <c r="B72" s="614" t="s">
        <v>628</v>
      </c>
      <c r="C72" s="783"/>
      <c r="D72" s="786">
        <v>20</v>
      </c>
      <c r="E72" s="524" t="s">
        <v>440</v>
      </c>
      <c r="F72" s="508" t="s">
        <v>445</v>
      </c>
      <c r="G72" s="547">
        <v>243000</v>
      </c>
      <c r="H72" s="496"/>
      <c r="I72" s="496"/>
      <c r="J72" s="606">
        <f>G72+H72+I72</f>
        <v>243000</v>
      </c>
      <c r="K72" s="589" t="s">
        <v>428</v>
      </c>
      <c r="L72" s="490"/>
      <c r="U72" s="10"/>
      <c r="V72" s="10"/>
      <c r="W72" s="10"/>
      <c r="X72" s="10"/>
      <c r="Y72" s="10"/>
    </row>
    <row r="73" spans="1:25" ht="24.75">
      <c r="A73" s="11"/>
      <c r="B73" s="476" t="s">
        <v>593</v>
      </c>
      <c r="C73" s="783"/>
      <c r="D73" s="508"/>
      <c r="E73" s="524"/>
      <c r="F73" s="508"/>
      <c r="G73" s="547"/>
      <c r="H73" s="496"/>
      <c r="I73" s="496"/>
      <c r="J73" s="606"/>
      <c r="K73" s="589"/>
      <c r="L73" s="490"/>
      <c r="U73" s="10"/>
      <c r="V73" s="10"/>
      <c r="W73" s="10"/>
      <c r="X73" s="10"/>
      <c r="Y73" s="10"/>
    </row>
    <row r="74" spans="1:25" ht="24.75">
      <c r="A74" s="11"/>
      <c r="B74" s="476" t="s">
        <v>481</v>
      </c>
      <c r="C74" s="788">
        <v>207000</v>
      </c>
      <c r="D74" s="508"/>
      <c r="E74" s="524"/>
      <c r="F74" s="508"/>
      <c r="G74" s="547"/>
      <c r="H74" s="496"/>
      <c r="I74" s="496"/>
      <c r="J74" s="606"/>
      <c r="K74" s="589"/>
      <c r="L74" s="490"/>
      <c r="U74" s="10"/>
      <c r="V74" s="10"/>
      <c r="W74" s="10"/>
      <c r="X74" s="10"/>
      <c r="Y74" s="10"/>
    </row>
    <row r="75" spans="1:25" ht="24.75">
      <c r="A75" s="11"/>
      <c r="B75" s="476" t="s">
        <v>480</v>
      </c>
      <c r="C75" s="788">
        <v>6000</v>
      </c>
      <c r="D75" s="508"/>
      <c r="E75" s="524"/>
      <c r="F75" s="508"/>
      <c r="G75" s="547"/>
      <c r="H75" s="496"/>
      <c r="I75" s="496"/>
      <c r="J75" s="606"/>
      <c r="K75" s="589"/>
      <c r="L75" s="490"/>
      <c r="U75" s="10"/>
      <c r="V75" s="10"/>
      <c r="W75" s="10"/>
      <c r="X75" s="10"/>
      <c r="Y75" s="10"/>
    </row>
    <row r="76" spans="1:25" ht="24.75">
      <c r="A76" s="11"/>
      <c r="B76" s="476" t="s">
        <v>668</v>
      </c>
      <c r="C76" s="788">
        <v>30000</v>
      </c>
      <c r="D76" s="508"/>
      <c r="E76" s="524"/>
      <c r="F76" s="508"/>
      <c r="G76" s="547"/>
      <c r="H76" s="496"/>
      <c r="I76" s="496"/>
      <c r="J76" s="606"/>
      <c r="K76" s="589"/>
      <c r="L76" s="490"/>
      <c r="U76" s="10"/>
      <c r="V76" s="10"/>
      <c r="W76" s="10"/>
      <c r="X76" s="10"/>
      <c r="Y76" s="10"/>
    </row>
    <row r="77" spans="1:25" ht="24.75">
      <c r="A77" s="11"/>
      <c r="B77" s="614" t="s">
        <v>629</v>
      </c>
      <c r="C77" s="783"/>
      <c r="D77" s="786">
        <v>40</v>
      </c>
      <c r="E77" s="524" t="s">
        <v>440</v>
      </c>
      <c r="F77" s="508" t="s">
        <v>457</v>
      </c>
      <c r="G77" s="547">
        <v>81760</v>
      </c>
      <c r="H77" s="559"/>
      <c r="I77" s="559"/>
      <c r="J77" s="606">
        <f>G77+H77+I77</f>
        <v>81760</v>
      </c>
      <c r="K77" s="589" t="s">
        <v>427</v>
      </c>
      <c r="L77" s="490"/>
      <c r="U77" s="10"/>
      <c r="V77" s="10"/>
      <c r="W77" s="10"/>
      <c r="X77" s="10"/>
      <c r="Y77" s="10"/>
    </row>
    <row r="78" spans="1:25" ht="24.75">
      <c r="A78" s="11"/>
      <c r="B78" s="476" t="s">
        <v>459</v>
      </c>
      <c r="C78" s="785">
        <v>28800</v>
      </c>
      <c r="D78" s="508"/>
      <c r="E78" s="524"/>
      <c r="F78" s="508"/>
      <c r="G78" s="547"/>
      <c r="H78" s="559"/>
      <c r="I78" s="559"/>
      <c r="J78" s="606"/>
      <c r="K78" s="589"/>
      <c r="L78" s="490"/>
      <c r="U78" s="10"/>
      <c r="V78" s="10"/>
      <c r="W78" s="10"/>
      <c r="X78" s="10"/>
      <c r="Y78" s="10"/>
    </row>
    <row r="79" spans="1:25" ht="24.75">
      <c r="A79" s="11"/>
      <c r="B79" s="476" t="s">
        <v>460</v>
      </c>
      <c r="C79" s="785">
        <v>22960</v>
      </c>
      <c r="D79" s="508"/>
      <c r="E79" s="524"/>
      <c r="F79" s="508"/>
      <c r="G79" s="547"/>
      <c r="H79" s="559"/>
      <c r="I79" s="559"/>
      <c r="J79" s="606"/>
      <c r="K79" s="589"/>
      <c r="L79" s="490"/>
      <c r="U79" s="10"/>
      <c r="V79" s="10"/>
      <c r="W79" s="10"/>
      <c r="X79" s="10"/>
      <c r="Y79" s="10"/>
    </row>
    <row r="80" spans="1:25" ht="24.75">
      <c r="A80" s="11"/>
      <c r="B80" s="476" t="s">
        <v>461</v>
      </c>
      <c r="C80" s="785">
        <v>10000</v>
      </c>
      <c r="D80" s="508"/>
      <c r="E80" s="524"/>
      <c r="F80" s="508"/>
      <c r="G80" s="547"/>
      <c r="H80" s="559"/>
      <c r="I80" s="559"/>
      <c r="J80" s="606"/>
      <c r="K80" s="589"/>
      <c r="L80" s="490"/>
      <c r="U80" s="10"/>
      <c r="V80" s="10"/>
      <c r="W80" s="10"/>
      <c r="X80" s="10"/>
      <c r="Y80" s="10"/>
    </row>
    <row r="81" spans="1:25" ht="24.75">
      <c r="A81" s="11"/>
      <c r="B81" s="476" t="s">
        <v>462</v>
      </c>
      <c r="C81" s="785">
        <v>20000</v>
      </c>
      <c r="D81" s="508"/>
      <c r="E81" s="524"/>
      <c r="F81" s="508"/>
      <c r="G81" s="547"/>
      <c r="H81" s="559"/>
      <c r="I81" s="559"/>
      <c r="J81" s="606"/>
      <c r="K81" s="589"/>
      <c r="L81" s="490"/>
      <c r="U81" s="10"/>
      <c r="V81" s="10"/>
      <c r="W81" s="10"/>
      <c r="X81" s="10"/>
      <c r="Y81" s="10"/>
    </row>
    <row r="82" spans="1:25" ht="24.75">
      <c r="A82" s="11"/>
      <c r="B82" s="614" t="s">
        <v>630</v>
      </c>
      <c r="C82" s="785"/>
      <c r="D82" s="508"/>
      <c r="E82" s="524"/>
      <c r="F82" s="508"/>
      <c r="G82" s="547"/>
      <c r="H82" s="559"/>
      <c r="I82" s="559"/>
      <c r="J82" s="606"/>
      <c r="K82" s="589"/>
      <c r="L82" s="490"/>
      <c r="U82" s="10"/>
      <c r="V82" s="10"/>
      <c r="W82" s="10"/>
      <c r="X82" s="10"/>
      <c r="Y82" s="10"/>
    </row>
    <row r="83" spans="1:25" ht="24.75">
      <c r="A83" s="11"/>
      <c r="B83" s="614" t="s">
        <v>594</v>
      </c>
      <c r="C83" s="785"/>
      <c r="D83" s="508"/>
      <c r="E83" s="524"/>
      <c r="F83" s="508"/>
      <c r="G83" s="547"/>
      <c r="H83" s="559"/>
      <c r="I83" s="559"/>
      <c r="J83" s="606"/>
      <c r="K83" s="589"/>
      <c r="L83" s="490"/>
      <c r="N83" s="11">
        <f>135*80*6</f>
        <v>64800</v>
      </c>
      <c r="U83" s="10"/>
      <c r="V83" s="10"/>
      <c r="W83" s="10"/>
      <c r="X83" s="10"/>
      <c r="Y83" s="10"/>
    </row>
    <row r="84" spans="1:25" ht="24.75">
      <c r="A84" s="11"/>
      <c r="B84" s="614" t="s">
        <v>658</v>
      </c>
      <c r="C84" s="789"/>
      <c r="D84" s="786">
        <v>135</v>
      </c>
      <c r="E84" s="524" t="s">
        <v>440</v>
      </c>
      <c r="F84" s="508" t="s">
        <v>444</v>
      </c>
      <c r="G84" s="547">
        <v>89100</v>
      </c>
      <c r="H84" s="496"/>
      <c r="I84" s="496"/>
      <c r="J84" s="606">
        <f>G84+H84+I84</f>
        <v>89100</v>
      </c>
      <c r="K84" s="589" t="s">
        <v>435</v>
      </c>
      <c r="L84" s="490"/>
      <c r="N84" s="11">
        <f>135*30*6</f>
        <v>24300</v>
      </c>
      <c r="U84" s="10"/>
      <c r="V84" s="10"/>
      <c r="W84" s="10"/>
      <c r="X84" s="10"/>
      <c r="Y84" s="10"/>
    </row>
    <row r="85" spans="1:25" ht="24.75">
      <c r="A85" s="11"/>
      <c r="B85" s="476" t="s">
        <v>463</v>
      </c>
      <c r="C85" s="790">
        <v>64800</v>
      </c>
      <c r="D85" s="508"/>
      <c r="E85" s="524"/>
      <c r="F85" s="508"/>
      <c r="G85" s="547"/>
      <c r="H85" s="496"/>
      <c r="I85" s="496"/>
      <c r="J85" s="606"/>
      <c r="K85" s="589"/>
      <c r="L85" s="490"/>
      <c r="N85" s="11">
        <f>SUM(N83:N84)</f>
        <v>89100</v>
      </c>
      <c r="U85" s="10"/>
      <c r="V85" s="10"/>
      <c r="W85" s="10"/>
      <c r="X85" s="10"/>
      <c r="Y85" s="10"/>
    </row>
    <row r="86" spans="1:25" ht="24.75">
      <c r="A86" s="11"/>
      <c r="B86" s="476" t="s">
        <v>464</v>
      </c>
      <c r="C86" s="790">
        <v>24300</v>
      </c>
      <c r="D86" s="508"/>
      <c r="E86" s="524"/>
      <c r="F86" s="508"/>
      <c r="G86" s="547"/>
      <c r="H86" s="496"/>
      <c r="I86" s="496"/>
      <c r="J86" s="606"/>
      <c r="K86" s="589"/>
      <c r="L86" s="490"/>
      <c r="U86" s="10"/>
      <c r="V86" s="10"/>
      <c r="W86" s="10"/>
      <c r="X86" s="10"/>
      <c r="Y86" s="10"/>
    </row>
    <row r="87" spans="1:25" ht="24.75">
      <c r="A87" s="11"/>
      <c r="B87" s="612" t="s">
        <v>479</v>
      </c>
      <c r="C87" s="790"/>
      <c r="D87" s="786">
        <v>100</v>
      </c>
      <c r="E87" s="524" t="s">
        <v>440</v>
      </c>
      <c r="F87" s="508" t="s">
        <v>446</v>
      </c>
      <c r="G87" s="547">
        <v>26000</v>
      </c>
      <c r="H87" s="496"/>
      <c r="I87" s="496"/>
      <c r="J87" s="606">
        <f>G87+H87+I87</f>
        <v>26000</v>
      </c>
      <c r="K87" s="589" t="s">
        <v>430</v>
      </c>
      <c r="L87" s="490"/>
      <c r="U87" s="10"/>
      <c r="V87" s="10"/>
      <c r="W87" s="10"/>
      <c r="X87" s="10"/>
      <c r="Y87" s="10"/>
    </row>
    <row r="88" spans="1:25" ht="24.75">
      <c r="A88" s="11"/>
      <c r="B88" s="476" t="s">
        <v>669</v>
      </c>
      <c r="C88" s="790">
        <v>8000</v>
      </c>
      <c r="D88" s="508"/>
      <c r="E88" s="524"/>
      <c r="F88" s="508"/>
      <c r="G88" s="547"/>
      <c r="H88" s="496"/>
      <c r="I88" s="496"/>
      <c r="J88" s="606"/>
      <c r="K88" s="589"/>
      <c r="L88" s="490"/>
      <c r="U88" s="10"/>
      <c r="V88" s="10"/>
      <c r="W88" s="10"/>
      <c r="X88" s="10"/>
      <c r="Y88" s="10"/>
    </row>
    <row r="89" spans="1:25" ht="24.75">
      <c r="A89" s="11"/>
      <c r="B89" s="476" t="s">
        <v>680</v>
      </c>
      <c r="C89" s="790">
        <v>18000</v>
      </c>
      <c r="D89" s="508"/>
      <c r="E89" s="524"/>
      <c r="F89" s="508"/>
      <c r="G89" s="547"/>
      <c r="H89" s="496"/>
      <c r="I89" s="496"/>
      <c r="J89" s="606"/>
      <c r="K89" s="589"/>
      <c r="L89" s="490"/>
      <c r="N89" s="11">
        <f>100*30*6</f>
        <v>18000</v>
      </c>
      <c r="U89" s="10"/>
      <c r="V89" s="10"/>
      <c r="W89" s="10"/>
      <c r="X89" s="10"/>
      <c r="Y89" s="10"/>
    </row>
    <row r="90" spans="1:25" ht="24.75">
      <c r="A90" s="11"/>
      <c r="B90" s="476" t="s">
        <v>713</v>
      </c>
      <c r="C90" s="783"/>
      <c r="D90" s="786">
        <v>50</v>
      </c>
      <c r="E90" s="524" t="s">
        <v>440</v>
      </c>
      <c r="F90" s="508" t="s">
        <v>465</v>
      </c>
      <c r="G90" s="547">
        <v>4500</v>
      </c>
      <c r="H90" s="496"/>
      <c r="I90" s="496"/>
      <c r="J90" s="606">
        <f>G90+H90+I90</f>
        <v>4500</v>
      </c>
      <c r="K90" s="589" t="s">
        <v>435</v>
      </c>
      <c r="L90" s="490"/>
      <c r="N90" s="11">
        <v>8000</v>
      </c>
      <c r="P90" s="11">
        <f>50*30*3</f>
        <v>4500</v>
      </c>
      <c r="U90" s="10"/>
      <c r="V90" s="10"/>
      <c r="W90" s="10"/>
      <c r="X90" s="10"/>
      <c r="Y90" s="10"/>
    </row>
    <row r="91" spans="1:25" ht="24.75">
      <c r="A91" s="11"/>
      <c r="B91" s="476" t="s">
        <v>478</v>
      </c>
      <c r="C91" s="785">
        <v>4500</v>
      </c>
      <c r="D91" s="508"/>
      <c r="E91" s="524"/>
      <c r="F91" s="508"/>
      <c r="G91" s="547"/>
      <c r="H91" s="496"/>
      <c r="I91" s="496"/>
      <c r="J91" s="606">
        <f>SUM(J84:J90)</f>
        <v>119600</v>
      </c>
      <c r="K91" s="589"/>
      <c r="L91" s="490"/>
      <c r="N91" s="11">
        <f>SUM(N89:N90)</f>
        <v>26000</v>
      </c>
      <c r="U91" s="10"/>
      <c r="V91" s="10"/>
      <c r="W91" s="10"/>
      <c r="X91" s="10"/>
      <c r="Y91" s="10"/>
    </row>
    <row r="92" spans="1:25" ht="24.75">
      <c r="A92" s="11"/>
      <c r="B92" s="618" t="s">
        <v>631</v>
      </c>
      <c r="C92" s="783"/>
      <c r="D92" s="508"/>
      <c r="E92" s="524"/>
      <c r="F92" s="508"/>
      <c r="G92" s="547"/>
      <c r="H92" s="496"/>
      <c r="I92" s="496"/>
      <c r="J92" s="606"/>
      <c r="K92" s="589"/>
      <c r="L92" s="490"/>
      <c r="U92" s="10"/>
      <c r="V92" s="10"/>
      <c r="W92" s="10"/>
      <c r="X92" s="10"/>
      <c r="Y92" s="10"/>
    </row>
    <row r="93" spans="1:25" ht="24.75">
      <c r="A93" s="11"/>
      <c r="B93" s="618" t="s">
        <v>632</v>
      </c>
      <c r="C93" s="783"/>
      <c r="D93" s="508"/>
      <c r="E93" s="524"/>
      <c r="F93" s="508"/>
      <c r="G93" s="547"/>
      <c r="H93" s="496"/>
      <c r="I93" s="496"/>
      <c r="J93" s="606"/>
      <c r="K93" s="589"/>
      <c r="L93" s="490"/>
      <c r="N93" s="11">
        <f>100*80</f>
        <v>8000</v>
      </c>
      <c r="U93" s="10"/>
      <c r="V93" s="10"/>
      <c r="W93" s="10"/>
      <c r="X93" s="10"/>
      <c r="Y93" s="10"/>
    </row>
    <row r="94" spans="1:25" ht="24.75">
      <c r="A94" s="11"/>
      <c r="B94" s="613" t="s">
        <v>488</v>
      </c>
      <c r="C94" s="791"/>
      <c r="D94" s="792">
        <v>120</v>
      </c>
      <c r="E94" s="530" t="s">
        <v>440</v>
      </c>
      <c r="F94" s="685" t="s">
        <v>443</v>
      </c>
      <c r="G94" s="793">
        <v>5000</v>
      </c>
      <c r="H94" s="590"/>
      <c r="I94" s="590"/>
      <c r="J94" s="583">
        <f>G94+H94+I94</f>
        <v>5000</v>
      </c>
      <c r="K94" s="592" t="s">
        <v>442</v>
      </c>
      <c r="L94" s="490"/>
      <c r="N94" s="11">
        <f>100*30*6</f>
        <v>18000</v>
      </c>
      <c r="U94" s="10"/>
      <c r="V94" s="10"/>
      <c r="W94" s="10"/>
      <c r="X94" s="10"/>
      <c r="Y94" s="10"/>
    </row>
    <row r="95" spans="1:25" ht="24.75">
      <c r="A95" s="11"/>
      <c r="B95" s="613" t="s">
        <v>487</v>
      </c>
      <c r="C95" s="794">
        <v>3000</v>
      </c>
      <c r="D95" s="685"/>
      <c r="E95" s="530"/>
      <c r="F95" s="685"/>
      <c r="G95" s="793"/>
      <c r="H95" s="590"/>
      <c r="I95" s="590"/>
      <c r="J95" s="583"/>
      <c r="K95" s="592"/>
      <c r="L95" s="490"/>
      <c r="N95" s="11">
        <f>SUM(N93:N94)</f>
        <v>26000</v>
      </c>
      <c r="U95" s="10"/>
      <c r="V95" s="10"/>
      <c r="W95" s="10"/>
      <c r="X95" s="10"/>
      <c r="Y95" s="10"/>
    </row>
    <row r="96" spans="1:25" ht="24.75">
      <c r="A96" s="11"/>
      <c r="B96" s="613" t="s">
        <v>489</v>
      </c>
      <c r="C96" s="794">
        <v>1500</v>
      </c>
      <c r="D96" s="685"/>
      <c r="E96" s="530"/>
      <c r="F96" s="685"/>
      <c r="G96" s="793"/>
      <c r="H96" s="590"/>
      <c r="I96" s="590"/>
      <c r="J96" s="583"/>
      <c r="K96" s="592"/>
      <c r="L96" s="490"/>
      <c r="U96" s="10"/>
      <c r="V96" s="10"/>
      <c r="W96" s="10"/>
      <c r="X96" s="10"/>
      <c r="Y96" s="10"/>
    </row>
    <row r="97" spans="1:25" ht="24.75">
      <c r="A97" s="11"/>
      <c r="B97" s="613" t="s">
        <v>490</v>
      </c>
      <c r="C97" s="794">
        <v>500</v>
      </c>
      <c r="D97" s="685"/>
      <c r="E97" s="530"/>
      <c r="F97" s="685"/>
      <c r="G97" s="793"/>
      <c r="H97" s="590"/>
      <c r="I97" s="590"/>
      <c r="J97" s="583"/>
      <c r="K97" s="592"/>
      <c r="L97" s="490"/>
      <c r="U97" s="10"/>
      <c r="V97" s="10"/>
      <c r="W97" s="10"/>
      <c r="X97" s="10"/>
      <c r="Y97" s="10"/>
    </row>
    <row r="98" spans="1:20" s="347" customFormat="1" ht="24" customHeight="1">
      <c r="A98" s="283"/>
      <c r="B98" s="619" t="s">
        <v>633</v>
      </c>
      <c r="C98" s="791"/>
      <c r="D98" s="792">
        <v>370</v>
      </c>
      <c r="E98" s="530" t="s">
        <v>440</v>
      </c>
      <c r="F98" s="685" t="s">
        <v>441</v>
      </c>
      <c r="G98" s="793">
        <v>109530</v>
      </c>
      <c r="H98" s="590"/>
      <c r="I98" s="590"/>
      <c r="J98" s="583">
        <f>G98+H98+I98</f>
        <v>109530</v>
      </c>
      <c r="K98" s="592" t="s">
        <v>442</v>
      </c>
      <c r="L98" s="593"/>
      <c r="M98" s="283"/>
      <c r="N98" s="283"/>
      <c r="O98" s="283"/>
      <c r="P98" s="283"/>
      <c r="Q98" s="283"/>
      <c r="R98" s="283"/>
      <c r="S98" s="283"/>
      <c r="T98" s="283"/>
    </row>
    <row r="99" spans="1:20" s="347" customFormat="1" ht="24" customHeight="1">
      <c r="A99" s="283"/>
      <c r="B99" s="613" t="s">
        <v>456</v>
      </c>
      <c r="C99" s="791"/>
      <c r="D99" s="685"/>
      <c r="E99" s="530"/>
      <c r="F99" s="685"/>
      <c r="G99" s="793"/>
      <c r="H99" s="590"/>
      <c r="I99" s="590"/>
      <c r="J99" s="583"/>
      <c r="K99" s="592"/>
      <c r="L99" s="593"/>
      <c r="M99" s="283"/>
      <c r="N99" s="283"/>
      <c r="O99" s="283"/>
      <c r="P99" s="283"/>
      <c r="Q99" s="283"/>
      <c r="R99" s="283"/>
      <c r="S99" s="283"/>
      <c r="T99" s="283"/>
    </row>
    <row r="100" spans="1:20" s="347" customFormat="1" ht="24" customHeight="1">
      <c r="A100" s="283"/>
      <c r="B100" s="613" t="s">
        <v>634</v>
      </c>
      <c r="C100" s="794"/>
      <c r="D100" s="685"/>
      <c r="E100" s="530"/>
      <c r="F100" s="685"/>
      <c r="G100" s="793"/>
      <c r="H100" s="590"/>
      <c r="I100" s="590"/>
      <c r="J100" s="583"/>
      <c r="K100" s="592"/>
      <c r="L100" s="593"/>
      <c r="M100" s="283"/>
      <c r="N100" s="283"/>
      <c r="O100" s="283"/>
      <c r="P100" s="283"/>
      <c r="Q100" s="283"/>
      <c r="R100" s="283"/>
      <c r="S100" s="283"/>
      <c r="T100" s="283"/>
    </row>
    <row r="101" spans="1:20" s="347" customFormat="1" ht="24" customHeight="1">
      <c r="A101" s="283"/>
      <c r="B101" s="613" t="s">
        <v>491</v>
      </c>
      <c r="C101" s="794">
        <v>1000</v>
      </c>
      <c r="D101" s="685"/>
      <c r="E101" s="530"/>
      <c r="F101" s="685"/>
      <c r="G101" s="793"/>
      <c r="H101" s="590"/>
      <c r="I101" s="590"/>
      <c r="J101" s="583"/>
      <c r="K101" s="592"/>
      <c r="L101" s="593"/>
      <c r="M101" s="283"/>
      <c r="N101" s="283"/>
      <c r="O101" s="283"/>
      <c r="P101" s="283"/>
      <c r="Q101" s="283"/>
      <c r="R101" s="283"/>
      <c r="S101" s="283"/>
      <c r="T101" s="283"/>
    </row>
    <row r="102" spans="1:20" s="347" customFormat="1" ht="24" customHeight="1">
      <c r="A102" s="283"/>
      <c r="B102" s="613" t="s">
        <v>498</v>
      </c>
      <c r="C102" s="794">
        <v>4000</v>
      </c>
      <c r="D102" s="685"/>
      <c r="E102" s="530"/>
      <c r="F102" s="685"/>
      <c r="G102" s="793"/>
      <c r="H102" s="590"/>
      <c r="I102" s="590"/>
      <c r="J102" s="583"/>
      <c r="K102" s="592"/>
      <c r="L102" s="593"/>
      <c r="M102" s="283"/>
      <c r="N102" s="283"/>
      <c r="O102" s="283"/>
      <c r="P102" s="283"/>
      <c r="Q102" s="283"/>
      <c r="R102" s="283"/>
      <c r="S102" s="283"/>
      <c r="T102" s="283"/>
    </row>
    <row r="103" spans="1:20" s="347" customFormat="1" ht="24" customHeight="1">
      <c r="A103" s="283"/>
      <c r="B103" s="613" t="s">
        <v>492</v>
      </c>
      <c r="C103" s="794">
        <v>7200</v>
      </c>
      <c r="D103" s="685"/>
      <c r="E103" s="530"/>
      <c r="F103" s="685"/>
      <c r="G103" s="793"/>
      <c r="H103" s="590"/>
      <c r="I103" s="590"/>
      <c r="J103" s="583"/>
      <c r="K103" s="592"/>
      <c r="L103" s="593"/>
      <c r="M103" s="283"/>
      <c r="N103" s="283"/>
      <c r="O103" s="283"/>
      <c r="P103" s="283"/>
      <c r="Q103" s="283"/>
      <c r="R103" s="283"/>
      <c r="S103" s="283"/>
      <c r="T103" s="283"/>
    </row>
    <row r="104" spans="1:20" s="347" customFormat="1" ht="24" customHeight="1">
      <c r="A104" s="283"/>
      <c r="B104" s="613" t="s">
        <v>493</v>
      </c>
      <c r="C104" s="794">
        <v>2250</v>
      </c>
      <c r="D104" s="685"/>
      <c r="E104" s="530"/>
      <c r="F104" s="685"/>
      <c r="G104" s="793"/>
      <c r="H104" s="590"/>
      <c r="I104" s="590"/>
      <c r="J104" s="583"/>
      <c r="K104" s="592"/>
      <c r="L104" s="593"/>
      <c r="M104" s="283"/>
      <c r="N104" s="283"/>
      <c r="O104" s="283"/>
      <c r="P104" s="283"/>
      <c r="Q104" s="283"/>
      <c r="R104" s="283"/>
      <c r="S104" s="283"/>
      <c r="T104" s="283"/>
    </row>
    <row r="105" spans="1:20" s="347" customFormat="1" ht="24" customHeight="1">
      <c r="A105" s="283"/>
      <c r="B105" s="613" t="s">
        <v>494</v>
      </c>
      <c r="C105" s="794">
        <v>500</v>
      </c>
      <c r="D105" s="685"/>
      <c r="E105" s="530"/>
      <c r="F105" s="685"/>
      <c r="G105" s="793"/>
      <c r="H105" s="590"/>
      <c r="I105" s="590"/>
      <c r="J105" s="583"/>
      <c r="K105" s="592"/>
      <c r="L105" s="593"/>
      <c r="M105" s="283"/>
      <c r="N105" s="283"/>
      <c r="O105" s="283"/>
      <c r="P105" s="283"/>
      <c r="Q105" s="283"/>
      <c r="R105" s="283"/>
      <c r="S105" s="283"/>
      <c r="T105" s="283"/>
    </row>
    <row r="106" spans="1:20" s="347" customFormat="1" ht="24" customHeight="1">
      <c r="A106" s="283"/>
      <c r="B106" s="613" t="s">
        <v>500</v>
      </c>
      <c r="C106" s="794">
        <v>180</v>
      </c>
      <c r="D106" s="685"/>
      <c r="E106" s="795"/>
      <c r="F106" s="685"/>
      <c r="G106" s="793"/>
      <c r="H106" s="590"/>
      <c r="I106" s="590"/>
      <c r="J106" s="583"/>
      <c r="K106" s="592"/>
      <c r="L106" s="593"/>
      <c r="M106" s="283"/>
      <c r="N106" s="283"/>
      <c r="O106" s="283"/>
      <c r="P106" s="283"/>
      <c r="Q106" s="283"/>
      <c r="R106" s="283"/>
      <c r="S106" s="283"/>
      <c r="T106" s="283"/>
    </row>
    <row r="107" spans="1:20" s="347" customFormat="1" ht="24" customHeight="1">
      <c r="A107" s="283"/>
      <c r="B107" s="613" t="s">
        <v>635</v>
      </c>
      <c r="C107" s="794">
        <v>14000</v>
      </c>
      <c r="D107" s="685"/>
      <c r="E107" s="530"/>
      <c r="F107" s="685"/>
      <c r="G107" s="793"/>
      <c r="H107" s="590"/>
      <c r="I107" s="590"/>
      <c r="J107" s="583"/>
      <c r="K107" s="592"/>
      <c r="L107" s="593"/>
      <c r="M107" s="283"/>
      <c r="N107" s="283"/>
      <c r="O107" s="283"/>
      <c r="P107" s="283"/>
      <c r="Q107" s="283"/>
      <c r="R107" s="283"/>
      <c r="S107" s="283"/>
      <c r="T107" s="283"/>
    </row>
    <row r="108" spans="1:20" s="347" customFormat="1" ht="24" customHeight="1">
      <c r="A108" s="283"/>
      <c r="B108" s="624" t="s">
        <v>636</v>
      </c>
      <c r="C108" s="796"/>
      <c r="D108" s="797"/>
      <c r="E108" s="530"/>
      <c r="F108" s="685"/>
      <c r="G108" s="793"/>
      <c r="H108" s="590"/>
      <c r="I108" s="590"/>
      <c r="J108" s="583"/>
      <c r="K108" s="592"/>
      <c r="L108" s="593"/>
      <c r="M108" s="283"/>
      <c r="N108" s="283"/>
      <c r="O108" s="283"/>
      <c r="P108" s="283"/>
      <c r="Q108" s="283"/>
      <c r="R108" s="283"/>
      <c r="S108" s="283"/>
      <c r="T108" s="283"/>
    </row>
    <row r="109" spans="1:20" s="347" customFormat="1" ht="24" customHeight="1">
      <c r="A109" s="283"/>
      <c r="B109" s="613" t="s">
        <v>495</v>
      </c>
      <c r="C109" s="794">
        <v>8400</v>
      </c>
      <c r="D109" s="798"/>
      <c r="E109" s="530"/>
      <c r="F109" s="685"/>
      <c r="G109" s="793"/>
      <c r="H109" s="590"/>
      <c r="I109" s="590"/>
      <c r="J109" s="583"/>
      <c r="K109" s="592"/>
      <c r="L109" s="593"/>
      <c r="M109" s="283"/>
      <c r="N109" s="283"/>
      <c r="O109" s="283"/>
      <c r="P109" s="283"/>
      <c r="Q109" s="283"/>
      <c r="R109" s="283"/>
      <c r="S109" s="283"/>
      <c r="T109" s="283"/>
    </row>
    <row r="110" spans="1:20" s="347" customFormat="1" ht="24" customHeight="1">
      <c r="A110" s="283"/>
      <c r="B110" s="613" t="s">
        <v>496</v>
      </c>
      <c r="C110" s="794">
        <v>35000</v>
      </c>
      <c r="D110" s="685"/>
      <c r="E110" s="530"/>
      <c r="F110" s="685"/>
      <c r="G110" s="793"/>
      <c r="H110" s="590"/>
      <c r="I110" s="590"/>
      <c r="J110" s="583"/>
      <c r="K110" s="592"/>
      <c r="L110" s="593"/>
      <c r="M110" s="283"/>
      <c r="N110" s="283"/>
      <c r="O110" s="283"/>
      <c r="P110" s="283"/>
      <c r="Q110" s="283"/>
      <c r="R110" s="283"/>
      <c r="S110" s="283"/>
      <c r="T110" s="283"/>
    </row>
    <row r="111" spans="1:20" s="347" customFormat="1" ht="24" customHeight="1">
      <c r="A111" s="283"/>
      <c r="B111" s="613" t="s">
        <v>637</v>
      </c>
      <c r="C111" s="794">
        <v>7000</v>
      </c>
      <c r="D111" s="685"/>
      <c r="E111" s="530"/>
      <c r="F111" s="685"/>
      <c r="G111" s="793"/>
      <c r="H111" s="590"/>
      <c r="I111" s="590"/>
      <c r="J111" s="583"/>
      <c r="K111" s="592"/>
      <c r="L111" s="593"/>
      <c r="M111" s="283"/>
      <c r="N111" s="283"/>
      <c r="O111" s="283"/>
      <c r="P111" s="283"/>
      <c r="Q111" s="283"/>
      <c r="R111" s="283"/>
      <c r="S111" s="283"/>
      <c r="T111" s="283"/>
    </row>
    <row r="112" spans="1:20" s="347" customFormat="1" ht="24" customHeight="1">
      <c r="A112" s="283"/>
      <c r="B112" s="613" t="s">
        <v>638</v>
      </c>
      <c r="C112" s="796"/>
      <c r="D112" s="797"/>
      <c r="E112" s="530"/>
      <c r="F112" s="685"/>
      <c r="G112" s="793"/>
      <c r="H112" s="590"/>
      <c r="I112" s="590"/>
      <c r="J112" s="583"/>
      <c r="K112" s="592"/>
      <c r="L112" s="593"/>
      <c r="M112" s="283"/>
      <c r="N112" s="283"/>
      <c r="O112" s="283"/>
      <c r="P112" s="283"/>
      <c r="Q112" s="283"/>
      <c r="R112" s="283"/>
      <c r="S112" s="283"/>
      <c r="T112" s="283"/>
    </row>
    <row r="113" spans="1:20" s="347" customFormat="1" ht="24" customHeight="1">
      <c r="A113" s="283"/>
      <c r="B113" s="613" t="s">
        <v>499</v>
      </c>
      <c r="C113" s="794">
        <v>24000</v>
      </c>
      <c r="D113" s="685"/>
      <c r="E113" s="530"/>
      <c r="F113" s="798"/>
      <c r="G113" s="793"/>
      <c r="H113" s="590"/>
      <c r="I113" s="590"/>
      <c r="J113" s="583"/>
      <c r="K113" s="592"/>
      <c r="L113" s="593"/>
      <c r="M113" s="283"/>
      <c r="N113" s="283"/>
      <c r="O113" s="283"/>
      <c r="P113" s="283"/>
      <c r="Q113" s="283"/>
      <c r="R113" s="283"/>
      <c r="S113" s="283"/>
      <c r="T113" s="283"/>
    </row>
    <row r="114" spans="1:20" s="347" customFormat="1" ht="24" customHeight="1">
      <c r="A114" s="283"/>
      <c r="B114" s="613" t="s">
        <v>497</v>
      </c>
      <c r="C114" s="794">
        <v>6000</v>
      </c>
      <c r="D114" s="685"/>
      <c r="E114" s="530"/>
      <c r="F114" s="685"/>
      <c r="G114" s="793"/>
      <c r="H114" s="590"/>
      <c r="I114" s="590"/>
      <c r="J114" s="583"/>
      <c r="K114" s="592"/>
      <c r="L114" s="593"/>
      <c r="M114" s="283"/>
      <c r="N114" s="283"/>
      <c r="O114" s="283"/>
      <c r="P114" s="283"/>
      <c r="Q114" s="283"/>
      <c r="R114" s="283"/>
      <c r="S114" s="283"/>
      <c r="T114" s="283"/>
    </row>
    <row r="115" spans="1:20" s="347" customFormat="1" ht="25.5" customHeight="1">
      <c r="A115" s="283"/>
      <c r="B115" s="702" t="s">
        <v>639</v>
      </c>
      <c r="C115" s="492"/>
      <c r="D115" s="792">
        <v>29</v>
      </c>
      <c r="E115" s="530" t="s">
        <v>550</v>
      </c>
      <c r="F115" s="531" t="s">
        <v>567</v>
      </c>
      <c r="G115" s="793">
        <v>38740</v>
      </c>
      <c r="H115" s="590"/>
      <c r="I115" s="590"/>
      <c r="J115" s="547">
        <f aca="true" t="shared" si="0" ref="J115:J125">G115+H115+I115</f>
        <v>38740</v>
      </c>
      <c r="K115" s="376" t="s">
        <v>511</v>
      </c>
      <c r="L115" s="490" t="s">
        <v>516</v>
      </c>
      <c r="M115" s="283"/>
      <c r="N115" s="283"/>
      <c r="O115" s="283"/>
      <c r="P115" s="283"/>
      <c r="Q115" s="283"/>
      <c r="R115" s="283"/>
      <c r="S115" s="283"/>
      <c r="T115" s="283"/>
    </row>
    <row r="116" spans="1:20" s="347" customFormat="1" ht="25.5" customHeight="1">
      <c r="A116" s="283"/>
      <c r="B116" s="491" t="s">
        <v>509</v>
      </c>
      <c r="C116" s="492"/>
      <c r="D116" s="685"/>
      <c r="E116" s="530"/>
      <c r="F116" s="531"/>
      <c r="G116" s="793"/>
      <c r="H116" s="590"/>
      <c r="I116" s="590"/>
      <c r="J116" s="547"/>
      <c r="K116" s="376"/>
      <c r="L116" s="490"/>
      <c r="M116" s="283"/>
      <c r="N116" s="283"/>
      <c r="O116" s="283"/>
      <c r="P116" s="283"/>
      <c r="Q116" s="283"/>
      <c r="R116" s="283"/>
      <c r="S116" s="283"/>
      <c r="T116" s="283"/>
    </row>
    <row r="117" spans="1:20" s="347" customFormat="1" ht="25.5" customHeight="1">
      <c r="A117" s="283"/>
      <c r="B117" s="491" t="s">
        <v>510</v>
      </c>
      <c r="C117" s="492"/>
      <c r="D117" s="685"/>
      <c r="E117" s="530"/>
      <c r="F117" s="531"/>
      <c r="G117" s="793"/>
      <c r="H117" s="590"/>
      <c r="I117" s="590"/>
      <c r="J117" s="547"/>
      <c r="K117" s="376"/>
      <c r="L117" s="490"/>
      <c r="M117" s="283"/>
      <c r="N117" s="283"/>
      <c r="O117" s="283"/>
      <c r="P117" s="283"/>
      <c r="Q117" s="283"/>
      <c r="R117" s="283"/>
      <c r="S117" s="283"/>
      <c r="T117" s="283"/>
    </row>
    <row r="118" spans="1:20" s="347" customFormat="1" ht="25.5" customHeight="1">
      <c r="A118" s="283"/>
      <c r="B118" s="656" t="s">
        <v>641</v>
      </c>
      <c r="C118" s="492"/>
      <c r="D118" s="1079" t="s">
        <v>587</v>
      </c>
      <c r="E118" s="1080"/>
      <c r="F118" s="531" t="s">
        <v>562</v>
      </c>
      <c r="G118" s="793">
        <v>28600</v>
      </c>
      <c r="H118" s="590"/>
      <c r="I118" s="590"/>
      <c r="J118" s="547">
        <f t="shared" si="0"/>
        <v>28600</v>
      </c>
      <c r="K118" s="376" t="s">
        <v>511</v>
      </c>
      <c r="L118" s="490" t="s">
        <v>516</v>
      </c>
      <c r="M118" s="283"/>
      <c r="N118" s="283"/>
      <c r="O118" s="283"/>
      <c r="P118" s="283"/>
      <c r="Q118" s="283"/>
      <c r="R118" s="283"/>
      <c r="S118" s="283"/>
      <c r="T118" s="283"/>
    </row>
    <row r="119" spans="1:20" s="347" customFormat="1" ht="25.5" customHeight="1">
      <c r="A119" s="283"/>
      <c r="B119" s="491" t="s">
        <v>642</v>
      </c>
      <c r="C119" s="516"/>
      <c r="D119" s="799" t="s">
        <v>592</v>
      </c>
      <c r="E119" s="800"/>
      <c r="F119" s="531"/>
      <c r="G119" s="793"/>
      <c r="H119" s="590"/>
      <c r="I119" s="590"/>
      <c r="J119" s="547"/>
      <c r="K119" s="376"/>
      <c r="L119" s="490"/>
      <c r="M119" s="283"/>
      <c r="N119" s="283"/>
      <c r="O119" s="283"/>
      <c r="P119" s="283"/>
      <c r="Q119" s="283"/>
      <c r="R119" s="283"/>
      <c r="S119" s="283"/>
      <c r="T119" s="283"/>
    </row>
    <row r="120" spans="1:20" s="347" customFormat="1" ht="25.5" customHeight="1">
      <c r="A120" s="283"/>
      <c r="B120" s="1091" t="s">
        <v>643</v>
      </c>
      <c r="C120" s="1092"/>
      <c r="D120" s="624" t="s">
        <v>588</v>
      </c>
      <c r="E120" s="800"/>
      <c r="F120" s="531"/>
      <c r="G120" s="793"/>
      <c r="H120" s="590"/>
      <c r="I120" s="590"/>
      <c r="J120" s="547"/>
      <c r="K120" s="376"/>
      <c r="L120" s="490"/>
      <c r="M120" s="283"/>
      <c r="N120" s="283"/>
      <c r="O120" s="283"/>
      <c r="P120" s="283"/>
      <c r="Q120" s="283"/>
      <c r="R120" s="283"/>
      <c r="S120" s="283"/>
      <c r="T120" s="283"/>
    </row>
    <row r="121" spans="1:20" s="347" customFormat="1" ht="25.5" customHeight="1">
      <c r="A121" s="283"/>
      <c r="B121" s="656" t="s">
        <v>640</v>
      </c>
      <c r="C121" s="516"/>
      <c r="D121" s="685" t="s">
        <v>589</v>
      </c>
      <c r="E121" s="530" t="s">
        <v>550</v>
      </c>
      <c r="F121" s="531"/>
      <c r="G121" s="793">
        <v>39700</v>
      </c>
      <c r="H121" s="590"/>
      <c r="I121" s="590"/>
      <c r="J121" s="547">
        <f t="shared" si="0"/>
        <v>39700</v>
      </c>
      <c r="K121" s="490" t="s">
        <v>523</v>
      </c>
      <c r="L121" s="490" t="s">
        <v>516</v>
      </c>
      <c r="M121" s="283"/>
      <c r="N121" s="283"/>
      <c r="O121" s="283"/>
      <c r="P121" s="283"/>
      <c r="Q121" s="283"/>
      <c r="R121" s="283"/>
      <c r="S121" s="283"/>
      <c r="T121" s="283"/>
    </row>
    <row r="122" spans="1:20" s="347" customFormat="1" ht="24.75">
      <c r="A122" s="283"/>
      <c r="B122" s="689" t="s">
        <v>525</v>
      </c>
      <c r="C122" s="492"/>
      <c r="D122" s="685" t="s">
        <v>590</v>
      </c>
      <c r="E122" s="530" t="s">
        <v>550</v>
      </c>
      <c r="F122" s="531"/>
      <c r="G122" s="793"/>
      <c r="H122" s="590"/>
      <c r="I122" s="590"/>
      <c r="J122" s="547"/>
      <c r="K122" s="592"/>
      <c r="L122" s="593"/>
      <c r="M122" s="283"/>
      <c r="N122" s="283"/>
      <c r="O122" s="283"/>
      <c r="P122" s="283"/>
      <c r="Q122" s="283"/>
      <c r="R122" s="283"/>
      <c r="S122" s="283"/>
      <c r="T122" s="283"/>
    </row>
    <row r="123" spans="1:20" s="347" customFormat="1" ht="25.5" customHeight="1">
      <c r="A123" s="283"/>
      <c r="B123" s="648" t="s">
        <v>644</v>
      </c>
      <c r="C123" s="791"/>
      <c r="D123" s="777">
        <v>60</v>
      </c>
      <c r="E123" s="801" t="s">
        <v>440</v>
      </c>
      <c r="F123" s="490" t="s">
        <v>562</v>
      </c>
      <c r="G123" s="793"/>
      <c r="H123" s="590"/>
      <c r="I123" s="590"/>
      <c r="J123" s="547"/>
      <c r="K123" s="592"/>
      <c r="L123" s="593"/>
      <c r="M123" s="283"/>
      <c r="N123" s="283"/>
      <c r="O123" s="283"/>
      <c r="P123" s="283"/>
      <c r="Q123" s="283"/>
      <c r="R123" s="283"/>
      <c r="S123" s="283"/>
      <c r="T123" s="283"/>
    </row>
    <row r="124" spans="1:20" s="347" customFormat="1" ht="25.5" customHeight="1">
      <c r="A124" s="283"/>
      <c r="B124" s="656" t="s">
        <v>645</v>
      </c>
      <c r="C124" s="791"/>
      <c r="D124" s="778">
        <v>3</v>
      </c>
      <c r="E124" s="802" t="s">
        <v>440</v>
      </c>
      <c r="F124" s="305" t="s">
        <v>432</v>
      </c>
      <c r="G124" s="493">
        <v>267480</v>
      </c>
      <c r="H124" s="590"/>
      <c r="I124" s="590"/>
      <c r="J124" s="547">
        <f t="shared" si="0"/>
        <v>267480</v>
      </c>
      <c r="K124" s="592" t="s">
        <v>584</v>
      </c>
      <c r="L124" s="593"/>
      <c r="M124" s="283"/>
      <c r="N124" s="283"/>
      <c r="O124" s="283"/>
      <c r="P124" s="283"/>
      <c r="Q124" s="283"/>
      <c r="R124" s="283"/>
      <c r="S124" s="283"/>
      <c r="T124" s="283"/>
    </row>
    <row r="125" spans="1:20" s="347" customFormat="1" ht="25.5" customHeight="1">
      <c r="A125" s="283"/>
      <c r="B125" s="702" t="s">
        <v>646</v>
      </c>
      <c r="C125" s="791"/>
      <c r="D125" s="683"/>
      <c r="E125" s="802"/>
      <c r="F125" s="690"/>
      <c r="G125" s="607">
        <v>89320</v>
      </c>
      <c r="H125" s="590"/>
      <c r="I125" s="590"/>
      <c r="J125" s="607">
        <f t="shared" si="0"/>
        <v>89320</v>
      </c>
      <c r="K125" s="593" t="s">
        <v>526</v>
      </c>
      <c r="L125" s="593"/>
      <c r="M125" s="283"/>
      <c r="N125" s="283"/>
      <c r="O125" s="283"/>
      <c r="P125" s="283"/>
      <c r="Q125" s="283"/>
      <c r="R125" s="283"/>
      <c r="S125" s="283"/>
      <c r="T125" s="283"/>
    </row>
    <row r="126" spans="1:20" s="347" customFormat="1" ht="25.5" customHeight="1">
      <c r="A126" s="283"/>
      <c r="B126" s="600" t="s">
        <v>528</v>
      </c>
      <c r="C126" s="791"/>
      <c r="D126" s="683"/>
      <c r="E126" s="802"/>
      <c r="F126" s="690"/>
      <c r="G126" s="691"/>
      <c r="H126" s="590"/>
      <c r="I126" s="590"/>
      <c r="J126" s="547"/>
      <c r="K126" s="592"/>
      <c r="L126" s="593"/>
      <c r="M126" s="283"/>
      <c r="N126" s="283"/>
      <c r="O126" s="283"/>
      <c r="P126" s="283"/>
      <c r="Q126" s="283"/>
      <c r="R126" s="283"/>
      <c r="S126" s="283"/>
      <c r="T126" s="283"/>
    </row>
    <row r="127" spans="1:20" s="347" customFormat="1" ht="25.5" customHeight="1">
      <c r="A127" s="283"/>
      <c r="B127" s="600" t="s">
        <v>647</v>
      </c>
      <c r="C127" s="794">
        <v>2000</v>
      </c>
      <c r="D127" s="683"/>
      <c r="E127" s="802"/>
      <c r="F127" s="704" t="s">
        <v>602</v>
      </c>
      <c r="G127" s="691"/>
      <c r="H127" s="590"/>
      <c r="I127" s="590"/>
      <c r="J127" s="547"/>
      <c r="K127" s="592"/>
      <c r="L127" s="593"/>
      <c r="M127" s="283"/>
      <c r="N127" s="283"/>
      <c r="O127" s="283"/>
      <c r="P127" s="283"/>
      <c r="Q127" s="283"/>
      <c r="R127" s="283"/>
      <c r="S127" s="283"/>
      <c r="T127" s="283"/>
    </row>
    <row r="128" spans="1:20" s="347" customFormat="1" ht="25.5" customHeight="1">
      <c r="A128" s="283"/>
      <c r="B128" s="600" t="s">
        <v>648</v>
      </c>
      <c r="C128" s="794">
        <v>1000</v>
      </c>
      <c r="D128" s="683"/>
      <c r="E128" s="802"/>
      <c r="F128" s="704" t="s">
        <v>602</v>
      </c>
      <c r="G128" s="691"/>
      <c r="H128" s="590"/>
      <c r="I128" s="590"/>
      <c r="J128" s="547"/>
      <c r="K128" s="592"/>
      <c r="L128" s="593"/>
      <c r="M128" s="283"/>
      <c r="N128" s="283"/>
      <c r="O128" s="283"/>
      <c r="P128" s="283"/>
      <c r="Q128" s="283"/>
      <c r="R128" s="283"/>
      <c r="S128" s="283"/>
      <c r="T128" s="283"/>
    </row>
    <row r="129" spans="1:20" s="347" customFormat="1" ht="25.5" customHeight="1">
      <c r="A129" s="283"/>
      <c r="B129" s="600" t="s">
        <v>649</v>
      </c>
      <c r="C129" s="794">
        <v>70000</v>
      </c>
      <c r="D129" s="683"/>
      <c r="E129" s="802"/>
      <c r="F129" s="809" t="s">
        <v>603</v>
      </c>
      <c r="G129" s="691"/>
      <c r="H129" s="590"/>
      <c r="I129" s="590"/>
      <c r="J129" s="547"/>
      <c r="K129" s="592"/>
      <c r="L129" s="593"/>
      <c r="M129" s="283"/>
      <c r="N129" s="283"/>
      <c r="O129" s="283"/>
      <c r="P129" s="283"/>
      <c r="Q129" s="283"/>
      <c r="R129" s="283"/>
      <c r="S129" s="283"/>
      <c r="T129" s="283"/>
    </row>
    <row r="130" spans="1:20" s="347" customFormat="1" ht="25.5" customHeight="1">
      <c r="A130" s="283"/>
      <c r="B130" s="600" t="s">
        <v>601</v>
      </c>
      <c r="C130" s="794"/>
      <c r="D130" s="683"/>
      <c r="E130" s="802"/>
      <c r="F130" s="704"/>
      <c r="G130" s="691"/>
      <c r="H130" s="590"/>
      <c r="I130" s="590"/>
      <c r="J130" s="547"/>
      <c r="K130" s="592"/>
      <c r="L130" s="593"/>
      <c r="M130" s="283"/>
      <c r="N130" s="283"/>
      <c r="O130" s="283"/>
      <c r="P130" s="283"/>
      <c r="Q130" s="283"/>
      <c r="R130" s="283"/>
      <c r="S130" s="283"/>
      <c r="T130" s="283"/>
    </row>
    <row r="131" spans="1:20" s="347" customFormat="1" ht="25.5" customHeight="1">
      <c r="A131" s="283"/>
      <c r="B131" s="600" t="s">
        <v>627</v>
      </c>
      <c r="C131" s="794">
        <v>1000</v>
      </c>
      <c r="D131" s="683"/>
      <c r="E131" s="802"/>
      <c r="F131" s="690" t="s">
        <v>600</v>
      </c>
      <c r="G131" s="691"/>
      <c r="H131" s="590"/>
      <c r="I131" s="590"/>
      <c r="J131" s="547"/>
      <c r="K131" s="592"/>
      <c r="L131" s="593"/>
      <c r="M131" s="283"/>
      <c r="N131" s="283"/>
      <c r="O131" s="283"/>
      <c r="P131" s="283"/>
      <c r="Q131" s="283"/>
      <c r="R131" s="283"/>
      <c r="S131" s="283"/>
      <c r="T131" s="283"/>
    </row>
    <row r="132" spans="1:20" s="347" customFormat="1" ht="25.5" customHeight="1">
      <c r="A132" s="283"/>
      <c r="B132" s="600" t="s">
        <v>650</v>
      </c>
      <c r="C132" s="794">
        <v>14320</v>
      </c>
      <c r="D132" s="683"/>
      <c r="E132" s="802"/>
      <c r="F132" s="705" t="s">
        <v>600</v>
      </c>
      <c r="G132" s="691"/>
      <c r="H132" s="590"/>
      <c r="I132" s="590"/>
      <c r="J132" s="547"/>
      <c r="K132" s="592"/>
      <c r="L132" s="593"/>
      <c r="M132" s="283"/>
      <c r="N132" s="283"/>
      <c r="O132" s="283"/>
      <c r="P132" s="283"/>
      <c r="Q132" s="283"/>
      <c r="R132" s="283"/>
      <c r="S132" s="283"/>
      <c r="T132" s="283"/>
    </row>
    <row r="133" spans="1:20" s="347" customFormat="1" ht="25.5" customHeight="1">
      <c r="A133" s="283"/>
      <c r="B133" s="600" t="s">
        <v>651</v>
      </c>
      <c r="C133" s="794">
        <v>1000</v>
      </c>
      <c r="D133" s="683"/>
      <c r="E133" s="802"/>
      <c r="F133" s="690" t="s">
        <v>441</v>
      </c>
      <c r="G133" s="691"/>
      <c r="H133" s="590"/>
      <c r="I133" s="590"/>
      <c r="J133" s="547"/>
      <c r="K133" s="592"/>
      <c r="L133" s="593"/>
      <c r="M133" s="283"/>
      <c r="N133" s="283"/>
      <c r="O133" s="283"/>
      <c r="P133" s="283"/>
      <c r="Q133" s="283"/>
      <c r="R133" s="283"/>
      <c r="S133" s="283"/>
      <c r="T133" s="283"/>
    </row>
    <row r="134" spans="1:20" s="347" customFormat="1" ht="25.5" customHeight="1">
      <c r="A134" s="283"/>
      <c r="B134" s="620" t="s">
        <v>652</v>
      </c>
      <c r="C134" s="791"/>
      <c r="D134" s="685"/>
      <c r="E134" s="530"/>
      <c r="F134" s="685"/>
      <c r="G134" s="803">
        <v>150000</v>
      </c>
      <c r="H134" s="621"/>
      <c r="I134" s="621"/>
      <c r="J134" s="803">
        <f>G134+H134+I134</f>
        <v>150000</v>
      </c>
      <c r="K134" s="592" t="s">
        <v>486</v>
      </c>
      <c r="L134" s="593"/>
      <c r="M134" s="283"/>
      <c r="N134" s="283"/>
      <c r="O134" s="283"/>
      <c r="P134" s="283"/>
      <c r="Q134" s="283"/>
      <c r="R134" s="283"/>
      <c r="S134" s="283"/>
      <c r="T134" s="283"/>
    </row>
    <row r="135" spans="1:20" s="347" customFormat="1" ht="25.5" customHeight="1">
      <c r="A135" s="283"/>
      <c r="B135" s="703" t="s">
        <v>653</v>
      </c>
      <c r="C135" s="783"/>
      <c r="D135" s="786">
        <v>8</v>
      </c>
      <c r="E135" s="524" t="s">
        <v>585</v>
      </c>
      <c r="F135" s="508" t="s">
        <v>586</v>
      </c>
      <c r="G135" s="547">
        <v>10000</v>
      </c>
      <c r="H135" s="496"/>
      <c r="I135" s="496"/>
      <c r="J135" s="547">
        <f>G135+H135+I135</f>
        <v>10000</v>
      </c>
      <c r="K135" s="589" t="s">
        <v>439</v>
      </c>
      <c r="L135" s="490"/>
      <c r="M135" s="283"/>
      <c r="N135" s="283"/>
      <c r="O135" s="283"/>
      <c r="P135" s="283"/>
      <c r="Q135" s="283"/>
      <c r="R135" s="283"/>
      <c r="S135" s="283"/>
      <c r="T135" s="283"/>
    </row>
    <row r="136" spans="1:20" s="347" customFormat="1" ht="25.5" customHeight="1">
      <c r="A136" s="283"/>
      <c r="B136" s="808" t="s">
        <v>654</v>
      </c>
      <c r="C136" s="783"/>
      <c r="D136" s="508"/>
      <c r="E136" s="524"/>
      <c r="F136" s="508"/>
      <c r="G136" s="547"/>
      <c r="H136" s="496"/>
      <c r="I136" s="496"/>
      <c r="J136" s="547"/>
      <c r="K136" s="589"/>
      <c r="L136" s="490"/>
      <c r="M136" s="283"/>
      <c r="N136" s="283"/>
      <c r="O136" s="283"/>
      <c r="P136" s="283"/>
      <c r="Q136" s="283"/>
      <c r="R136" s="283"/>
      <c r="S136" s="283"/>
      <c r="T136" s="283"/>
    </row>
    <row r="137" spans="1:20" s="347" customFormat="1" ht="25.5" customHeight="1">
      <c r="A137" s="283"/>
      <c r="B137" s="808" t="s">
        <v>482</v>
      </c>
      <c r="C137" s="783"/>
      <c r="D137" s="508"/>
      <c r="E137" s="524"/>
      <c r="F137" s="508"/>
      <c r="G137" s="547"/>
      <c r="H137" s="496"/>
      <c r="I137" s="496"/>
      <c r="J137" s="547"/>
      <c r="K137" s="589"/>
      <c r="L137" s="490"/>
      <c r="M137" s="283"/>
      <c r="N137" s="283"/>
      <c r="O137" s="283"/>
      <c r="P137" s="283"/>
      <c r="Q137" s="283"/>
      <c r="R137" s="283"/>
      <c r="S137" s="283"/>
      <c r="T137" s="283"/>
    </row>
    <row r="138" spans="1:20" s="347" customFormat="1" ht="25.5" customHeight="1">
      <c r="A138" s="283"/>
      <c r="B138" s="622" t="s">
        <v>483</v>
      </c>
      <c r="C138" s="783"/>
      <c r="D138" s="508"/>
      <c r="E138" s="524"/>
      <c r="F138" s="508"/>
      <c r="G138" s="547"/>
      <c r="H138" s="496"/>
      <c r="I138" s="496"/>
      <c r="J138" s="547"/>
      <c r="K138" s="589"/>
      <c r="L138" s="490"/>
      <c r="M138" s="283"/>
      <c r="N138" s="283"/>
      <c r="O138" s="283"/>
      <c r="P138" s="283"/>
      <c r="Q138" s="283"/>
      <c r="R138" s="283"/>
      <c r="S138" s="283"/>
      <c r="T138" s="283"/>
    </row>
    <row r="139" spans="1:20" s="347" customFormat="1" ht="25.5" customHeight="1">
      <c r="A139" s="283"/>
      <c r="B139" s="808" t="s">
        <v>655</v>
      </c>
      <c r="C139" s="783"/>
      <c r="D139" s="508"/>
      <c r="E139" s="524"/>
      <c r="F139" s="508"/>
      <c r="G139" s="547"/>
      <c r="H139" s="496"/>
      <c r="I139" s="496"/>
      <c r="J139" s="547"/>
      <c r="K139" s="589"/>
      <c r="L139" s="490"/>
      <c r="M139" s="283"/>
      <c r="N139" s="283"/>
      <c r="O139" s="283"/>
      <c r="P139" s="283"/>
      <c r="Q139" s="283"/>
      <c r="R139" s="283"/>
      <c r="S139" s="283"/>
      <c r="T139" s="283"/>
    </row>
    <row r="140" spans="1:20" s="347" customFormat="1" ht="25.5" customHeight="1">
      <c r="A140" s="283"/>
      <c r="B140" s="622" t="s">
        <v>656</v>
      </c>
      <c r="C140" s="783"/>
      <c r="D140" s="508"/>
      <c r="E140" s="524"/>
      <c r="F140" s="508"/>
      <c r="G140" s="547"/>
      <c r="H140" s="496"/>
      <c r="I140" s="496"/>
      <c r="J140" s="547"/>
      <c r="K140" s="589"/>
      <c r="L140" s="490"/>
      <c r="M140" s="283"/>
      <c r="N140" s="283"/>
      <c r="O140" s="283"/>
      <c r="P140" s="283"/>
      <c r="Q140" s="283"/>
      <c r="R140" s="283"/>
      <c r="S140" s="283"/>
      <c r="T140" s="283"/>
    </row>
    <row r="141" spans="1:20" s="347" customFormat="1" ht="25.5" customHeight="1">
      <c r="A141" s="283"/>
      <c r="B141" s="613" t="s">
        <v>591</v>
      </c>
      <c r="C141" s="791"/>
      <c r="D141" s="685"/>
      <c r="E141" s="530"/>
      <c r="F141" s="685"/>
      <c r="G141" s="793"/>
      <c r="H141" s="590"/>
      <c r="I141" s="590"/>
      <c r="J141" s="547"/>
      <c r="K141" s="592"/>
      <c r="L141" s="593"/>
      <c r="M141" s="283"/>
      <c r="N141" s="283"/>
      <c r="O141" s="283"/>
      <c r="P141" s="283"/>
      <c r="Q141" s="283"/>
      <c r="R141" s="283"/>
      <c r="S141" s="283"/>
      <c r="T141" s="283"/>
    </row>
    <row r="142" spans="1:20" s="347" customFormat="1" ht="25.5" customHeight="1">
      <c r="A142" s="283"/>
      <c r="B142" s="613" t="s">
        <v>547</v>
      </c>
      <c r="C142" s="791"/>
      <c r="D142" s="685"/>
      <c r="E142" s="530"/>
      <c r="F142" s="685"/>
      <c r="G142" s="793"/>
      <c r="H142" s="590"/>
      <c r="I142" s="590"/>
      <c r="J142" s="547"/>
      <c r="K142" s="592"/>
      <c r="L142" s="593"/>
      <c r="M142" s="283"/>
      <c r="N142" s="283"/>
      <c r="O142" s="283"/>
      <c r="P142" s="283"/>
      <c r="Q142" s="283"/>
      <c r="R142" s="283"/>
      <c r="S142" s="283"/>
      <c r="T142" s="283"/>
    </row>
    <row r="143" spans="1:25" ht="24.75">
      <c r="A143" s="360"/>
      <c r="B143" s="684" t="s">
        <v>28</v>
      </c>
      <c r="C143" s="804"/>
      <c r="D143" s="804"/>
      <c r="E143" s="804"/>
      <c r="F143" s="805"/>
      <c r="G143" s="806">
        <f>SUM(G68:G142)</f>
        <v>1243130</v>
      </c>
      <c r="H143" s="807"/>
      <c r="I143" s="807"/>
      <c r="J143" s="583">
        <f>SUM(J68:J142)</f>
        <v>1362730</v>
      </c>
      <c r="K143" s="49"/>
      <c r="L143" s="49"/>
      <c r="U143" s="10"/>
      <c r="V143" s="10"/>
      <c r="W143" s="10"/>
      <c r="X143" s="10"/>
      <c r="Y143" s="10"/>
    </row>
    <row r="144" spans="1:10" ht="21.75" customHeight="1">
      <c r="A144" s="65"/>
      <c r="B144" s="699">
        <v>405000</v>
      </c>
      <c r="D144" s="65" t="s">
        <v>598</v>
      </c>
      <c r="J144" s="588"/>
    </row>
    <row r="145" spans="2:10" ht="27.75">
      <c r="B145" s="700">
        <f>J143</f>
        <v>1362730</v>
      </c>
      <c r="D145" s="65" t="s">
        <v>420</v>
      </c>
      <c r="G145" s="99"/>
      <c r="J145" s="99"/>
    </row>
    <row r="146" spans="1:10" ht="27.75">
      <c r="A146" s="65"/>
      <c r="B146" s="699">
        <f>B144-J143</f>
        <v>-957730</v>
      </c>
      <c r="D146" s="65" t="s">
        <v>426</v>
      </c>
      <c r="J146" s="660"/>
    </row>
    <row r="147" ht="24.75">
      <c r="A147" s="65"/>
    </row>
    <row r="148" ht="24.75">
      <c r="A148" s="65"/>
    </row>
    <row r="149" spans="1:10" ht="24.75">
      <c r="A149" s="65"/>
      <c r="I149" s="682"/>
      <c r="J149" s="588"/>
    </row>
    <row r="150" spans="1:3" ht="24.75">
      <c r="A150" s="65"/>
      <c r="B150" s="252"/>
      <c r="C150" s="258"/>
    </row>
    <row r="151" spans="1:3" ht="24.75">
      <c r="A151" s="65"/>
      <c r="B151" s="252"/>
      <c r="C151" s="678"/>
    </row>
    <row r="152" spans="1:3" ht="24.75">
      <c r="A152" s="65"/>
      <c r="B152" s="75" t="s">
        <v>47</v>
      </c>
      <c r="C152" s="75"/>
    </row>
    <row r="153" spans="1:3" ht="24.75">
      <c r="A153" s="65"/>
      <c r="B153" s="75" t="s">
        <v>402</v>
      </c>
      <c r="C153" s="75"/>
    </row>
    <row r="154" ht="24.75">
      <c r="A154" s="65"/>
    </row>
    <row r="155" ht="24.75">
      <c r="A155" s="65"/>
    </row>
    <row r="156" ht="24.75">
      <c r="A156" s="65"/>
    </row>
    <row r="157" ht="24.75">
      <c r="A157" s="65"/>
    </row>
  </sheetData>
  <sheetProtection/>
  <mergeCells count="14">
    <mergeCell ref="G63:J63"/>
    <mergeCell ref="D64:E64"/>
    <mergeCell ref="B120:C120"/>
    <mergeCell ref="D118:E118"/>
    <mergeCell ref="B7:C8"/>
    <mergeCell ref="D7:F7"/>
    <mergeCell ref="D63:E63"/>
    <mergeCell ref="B21:C22"/>
    <mergeCell ref="D21:F21"/>
    <mergeCell ref="B42:C43"/>
    <mergeCell ref="D42:F42"/>
    <mergeCell ref="G7:I7"/>
    <mergeCell ref="G21:I21"/>
    <mergeCell ref="G42:I42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88">
      <selection activeCell="G106" sqref="G106"/>
    </sheetView>
  </sheetViews>
  <sheetFormatPr defaultColWidth="9.140625" defaultRowHeight="12.75"/>
  <cols>
    <col min="1" max="1" width="5.7109375" style="55" customWidth="1"/>
    <col min="2" max="2" width="43.8515625" style="10" customWidth="1"/>
    <col min="3" max="3" width="10.28125" style="10" customWidth="1"/>
    <col min="4" max="4" width="8.28125" style="10" customWidth="1"/>
    <col min="5" max="5" width="6.7109375" style="10" customWidth="1"/>
    <col min="6" max="6" width="9.8515625" style="10" customWidth="1"/>
    <col min="7" max="7" width="11.00390625" style="10" customWidth="1"/>
    <col min="8" max="8" width="7.421875" style="10" customWidth="1"/>
    <col min="9" max="9" width="8.140625" style="10" customWidth="1"/>
    <col min="10" max="10" width="11.28125" style="10" customWidth="1"/>
    <col min="11" max="11" width="9.8515625" style="10" customWidth="1"/>
    <col min="12" max="12" width="12.28125" style="10" customWidth="1"/>
    <col min="13" max="25" width="9.140625" style="11" customWidth="1"/>
    <col min="26" max="16384" width="9.140625" style="10" customWidth="1"/>
  </cols>
  <sheetData>
    <row r="1" spans="2:12" ht="27.75">
      <c r="B1" s="78" t="s">
        <v>51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.75">
      <c r="A2" s="55">
        <v>1</v>
      </c>
      <c r="B2" s="72" t="s">
        <v>363</v>
      </c>
      <c r="C2" s="72"/>
      <c r="D2" s="72"/>
      <c r="E2" s="72"/>
      <c r="F2" s="72"/>
      <c r="G2" s="72"/>
      <c r="H2" s="73"/>
      <c r="I2" s="73"/>
      <c r="J2" s="73"/>
      <c r="K2" s="73"/>
      <c r="L2" s="73"/>
    </row>
    <row r="3" spans="2:12" ht="24.75">
      <c r="B3" s="76" t="s">
        <v>364</v>
      </c>
      <c r="C3" s="72"/>
      <c r="D3" s="72"/>
      <c r="E3" s="72"/>
      <c r="F3" s="72"/>
      <c r="G3" s="72"/>
      <c r="H3" s="73"/>
      <c r="I3" s="73"/>
      <c r="J3" s="73"/>
      <c r="K3" s="73"/>
      <c r="L3" s="73"/>
    </row>
    <row r="4" spans="1:5" ht="24.75">
      <c r="A4" s="55">
        <v>2</v>
      </c>
      <c r="B4" s="14" t="s">
        <v>52</v>
      </c>
      <c r="E4" s="32"/>
    </row>
    <row r="5" spans="1:2" ht="24.75">
      <c r="A5" s="55">
        <v>3</v>
      </c>
      <c r="B5" s="13" t="s">
        <v>57</v>
      </c>
    </row>
    <row r="6" spans="2:12" ht="24.75">
      <c r="B6" s="13"/>
      <c r="C6" s="33"/>
      <c r="D6" s="33"/>
      <c r="E6" s="33"/>
      <c r="F6" s="33"/>
      <c r="G6" s="33"/>
      <c r="H6" s="34"/>
      <c r="I6" s="34"/>
      <c r="J6" s="34"/>
      <c r="K6" s="34"/>
      <c r="L6" s="11"/>
    </row>
    <row r="7" spans="2:12" ht="24.75">
      <c r="B7" s="998" t="s">
        <v>134</v>
      </c>
      <c r="C7" s="1051"/>
      <c r="D7" s="1054" t="s">
        <v>3</v>
      </c>
      <c r="E7" s="1055"/>
      <c r="F7" s="1055"/>
      <c r="G7" s="1066" t="s">
        <v>7</v>
      </c>
      <c r="H7" s="1067"/>
      <c r="I7" s="1068"/>
      <c r="J7" s="19"/>
      <c r="K7" s="74"/>
      <c r="L7" s="62"/>
    </row>
    <row r="8" spans="2:12" ht="24.75">
      <c r="B8" s="1052"/>
      <c r="C8" s="1053"/>
      <c r="D8" s="25">
        <v>2553</v>
      </c>
      <c r="E8" s="25">
        <v>2554</v>
      </c>
      <c r="F8" s="37">
        <v>2555</v>
      </c>
      <c r="G8" s="37">
        <v>2556</v>
      </c>
      <c r="H8" s="37">
        <v>2557</v>
      </c>
      <c r="I8" s="37">
        <v>2558</v>
      </c>
      <c r="K8" s="26"/>
      <c r="L8" s="62"/>
    </row>
    <row r="9" spans="2:12" ht="24.75">
      <c r="B9" s="431" t="s">
        <v>95</v>
      </c>
      <c r="C9" s="117"/>
      <c r="D9" s="122"/>
      <c r="E9" s="122"/>
      <c r="F9" s="122"/>
      <c r="G9" s="220"/>
      <c r="H9" s="220"/>
      <c r="I9" s="220"/>
      <c r="K9" s="26"/>
      <c r="L9" s="62"/>
    </row>
    <row r="10" spans="2:12" ht="24.75">
      <c r="B10" s="105" t="s">
        <v>381</v>
      </c>
      <c r="C10" s="110"/>
      <c r="D10" s="221"/>
      <c r="E10" s="221"/>
      <c r="F10" s="221"/>
      <c r="G10" s="222"/>
      <c r="H10" s="222"/>
      <c r="I10" s="222"/>
      <c r="K10" s="26"/>
      <c r="L10" s="62"/>
    </row>
    <row r="11" spans="2:12" ht="24.75">
      <c r="B11" s="106" t="s">
        <v>382</v>
      </c>
      <c r="C11" s="110"/>
      <c r="D11" s="221"/>
      <c r="E11" s="221"/>
      <c r="F11" s="221"/>
      <c r="G11" s="222"/>
      <c r="H11" s="222"/>
      <c r="I11" s="222"/>
      <c r="K11" s="26"/>
      <c r="L11" s="62"/>
    </row>
    <row r="12" spans="2:12" ht="24.75">
      <c r="B12" s="106" t="s">
        <v>671</v>
      </c>
      <c r="C12" s="110"/>
      <c r="D12" s="221"/>
      <c r="E12" s="221"/>
      <c r="F12" s="221"/>
      <c r="G12" s="222"/>
      <c r="H12" s="222"/>
      <c r="I12" s="222"/>
      <c r="K12" s="26"/>
      <c r="L12" s="62"/>
    </row>
    <row r="13" spans="2:12" ht="24.75">
      <c r="B13" s="107" t="s">
        <v>97</v>
      </c>
      <c r="C13" s="110"/>
      <c r="D13" s="221"/>
      <c r="E13" s="221"/>
      <c r="F13" s="221"/>
      <c r="G13" s="222"/>
      <c r="H13" s="222"/>
      <c r="I13" s="222"/>
      <c r="K13" s="26"/>
      <c r="L13" s="62"/>
    </row>
    <row r="14" spans="2:12" ht="24.75">
      <c r="B14" s="109" t="s">
        <v>214</v>
      </c>
      <c r="C14" s="110"/>
      <c r="D14" s="221"/>
      <c r="E14" s="221"/>
      <c r="F14" s="221"/>
      <c r="G14" s="222"/>
      <c r="H14" s="222"/>
      <c r="I14" s="222"/>
      <c r="K14" s="26"/>
      <c r="L14" s="62"/>
    </row>
    <row r="15" spans="2:12" ht="24.75">
      <c r="B15" s="109" t="s">
        <v>216</v>
      </c>
      <c r="C15" s="110"/>
      <c r="D15" s="221"/>
      <c r="E15" s="221"/>
      <c r="F15" s="221"/>
      <c r="G15" s="222"/>
      <c r="H15" s="222"/>
      <c r="I15" s="222"/>
      <c r="K15" s="26"/>
      <c r="L15" s="62"/>
    </row>
    <row r="16" spans="2:12" ht="24.75">
      <c r="B16" s="118" t="s">
        <v>215</v>
      </c>
      <c r="C16" s="119"/>
      <c r="D16" s="206"/>
      <c r="E16" s="206"/>
      <c r="F16" s="206"/>
      <c r="G16" s="54"/>
      <c r="H16" s="54"/>
      <c r="I16" s="54"/>
      <c r="K16" s="26"/>
      <c r="L16" s="62"/>
    </row>
    <row r="17" spans="2:12" ht="24.75">
      <c r="B17" s="20"/>
      <c r="C17" s="20"/>
      <c r="D17" s="23"/>
      <c r="E17" s="23"/>
      <c r="F17" s="23"/>
      <c r="G17" s="23"/>
      <c r="H17" s="23"/>
      <c r="I17" s="23"/>
      <c r="J17" s="23"/>
      <c r="K17" s="26"/>
      <c r="L17" s="62"/>
    </row>
    <row r="18" spans="1:12" ht="24.75">
      <c r="A18" s="26"/>
      <c r="B18" s="20"/>
      <c r="C18" s="20"/>
      <c r="D18" s="23"/>
      <c r="E18" s="23"/>
      <c r="F18" s="23"/>
      <c r="G18" s="23"/>
      <c r="H18" s="23"/>
      <c r="I18" s="23"/>
      <c r="J18" s="23"/>
      <c r="K18" s="26"/>
      <c r="L18" s="62"/>
    </row>
    <row r="19" spans="1:12" ht="24.75">
      <c r="A19" s="26"/>
      <c r="B19" s="20"/>
      <c r="C19" s="20"/>
      <c r="D19" s="23"/>
      <c r="E19" s="23"/>
      <c r="F19" s="23"/>
      <c r="G19" s="23"/>
      <c r="H19" s="23"/>
      <c r="I19" s="23"/>
      <c r="J19" s="23"/>
      <c r="K19" s="26"/>
      <c r="L19" s="62"/>
    </row>
    <row r="20" spans="1:12" ht="24.75">
      <c r="A20" s="26"/>
      <c r="B20" s="20"/>
      <c r="C20" s="20"/>
      <c r="D20" s="23"/>
      <c r="E20" s="23"/>
      <c r="F20" s="23"/>
      <c r="G20" s="23"/>
      <c r="H20" s="23"/>
      <c r="I20" s="23"/>
      <c r="J20" s="23"/>
      <c r="K20" s="26"/>
      <c r="L20" s="62"/>
    </row>
    <row r="21" spans="2:12" ht="24.75">
      <c r="B21" s="998" t="s">
        <v>134</v>
      </c>
      <c r="C21" s="1051"/>
      <c r="D21" s="1054" t="s">
        <v>3</v>
      </c>
      <c r="E21" s="1055"/>
      <c r="F21" s="1055"/>
      <c r="G21" s="1066" t="s">
        <v>7</v>
      </c>
      <c r="H21" s="1067"/>
      <c r="I21" s="1068"/>
      <c r="J21" s="19"/>
      <c r="K21" s="26"/>
      <c r="L21" s="62"/>
    </row>
    <row r="22" spans="2:12" ht="24.75">
      <c r="B22" s="1052"/>
      <c r="C22" s="1053"/>
      <c r="D22" s="25">
        <v>2553</v>
      </c>
      <c r="E22" s="25">
        <v>2554</v>
      </c>
      <c r="F22" s="37">
        <v>2555</v>
      </c>
      <c r="G22" s="37">
        <v>2556</v>
      </c>
      <c r="H22" s="37">
        <v>2557</v>
      </c>
      <c r="I22" s="37">
        <v>2558</v>
      </c>
      <c r="K22" s="26"/>
      <c r="L22" s="62"/>
    </row>
    <row r="23" spans="2:12" ht="23.25" customHeight="1">
      <c r="B23" s="465" t="s">
        <v>59</v>
      </c>
      <c r="C23" s="458"/>
      <c r="D23" s="454"/>
      <c r="E23" s="454"/>
      <c r="F23" s="454"/>
      <c r="G23" s="370"/>
      <c r="H23" s="370"/>
      <c r="I23" s="370"/>
      <c r="K23" s="26"/>
      <c r="L23" s="62"/>
    </row>
    <row r="24" spans="2:12" ht="23.25" customHeight="1">
      <c r="B24" s="425" t="s">
        <v>174</v>
      </c>
      <c r="C24" s="458"/>
      <c r="D24" s="485" t="s">
        <v>32</v>
      </c>
      <c r="E24" s="485" t="s">
        <v>31</v>
      </c>
      <c r="F24" s="485" t="s">
        <v>30</v>
      </c>
      <c r="G24" s="370">
        <v>100</v>
      </c>
      <c r="H24" s="370">
        <v>100</v>
      </c>
      <c r="I24" s="370">
        <v>100</v>
      </c>
      <c r="K24" s="26"/>
      <c r="L24" s="62"/>
    </row>
    <row r="25" spans="2:12" ht="23.25" customHeight="1">
      <c r="B25" s="471" t="s">
        <v>175</v>
      </c>
      <c r="C25" s="458"/>
      <c r="D25" s="454"/>
      <c r="E25" s="454"/>
      <c r="F25" s="454"/>
      <c r="G25" s="370"/>
      <c r="H25" s="370"/>
      <c r="I25" s="370"/>
      <c r="K25" s="26"/>
      <c r="L25" s="62"/>
    </row>
    <row r="26" spans="2:12" ht="23.25" customHeight="1">
      <c r="B26" s="391" t="s">
        <v>219</v>
      </c>
      <c r="C26" s="458"/>
      <c r="D26" s="454" t="s">
        <v>29</v>
      </c>
      <c r="E26" s="454" t="s">
        <v>29</v>
      </c>
      <c r="F26" s="454" t="s">
        <v>29</v>
      </c>
      <c r="G26" s="370">
        <v>70</v>
      </c>
      <c r="H26" s="370">
        <v>80</v>
      </c>
      <c r="I26" s="370">
        <v>90</v>
      </c>
      <c r="K26" s="26"/>
      <c r="L26" s="62"/>
    </row>
    <row r="27" spans="2:12" ht="23.25" customHeight="1">
      <c r="B27" s="471" t="s">
        <v>220</v>
      </c>
      <c r="C27" s="458"/>
      <c r="D27" s="454"/>
      <c r="E27" s="454"/>
      <c r="F27" s="454"/>
      <c r="G27" s="370"/>
      <c r="H27" s="370"/>
      <c r="I27" s="370"/>
      <c r="K27" s="26"/>
      <c r="L27" s="62"/>
    </row>
    <row r="28" spans="2:12" ht="23.25" customHeight="1">
      <c r="B28" s="471" t="s">
        <v>383</v>
      </c>
      <c r="C28" s="458"/>
      <c r="D28" s="454">
        <v>33</v>
      </c>
      <c r="E28" s="454">
        <v>33</v>
      </c>
      <c r="F28" s="454">
        <v>33</v>
      </c>
      <c r="G28" s="454">
        <v>30</v>
      </c>
      <c r="H28" s="454">
        <v>6</v>
      </c>
      <c r="I28" s="370">
        <v>0</v>
      </c>
      <c r="K28" s="26"/>
      <c r="L28" s="62"/>
    </row>
    <row r="29" spans="2:12" ht="23.25" customHeight="1">
      <c r="B29" s="391" t="s">
        <v>384</v>
      </c>
      <c r="C29" s="458"/>
      <c r="D29" s="454"/>
      <c r="E29" s="454"/>
      <c r="F29" s="454"/>
      <c r="G29" s="370"/>
      <c r="H29" s="370"/>
      <c r="I29" s="370"/>
      <c r="K29" s="26"/>
      <c r="L29" s="62"/>
    </row>
    <row r="30" spans="2:12" ht="23.25" customHeight="1">
      <c r="B30" s="465" t="s">
        <v>99</v>
      </c>
      <c r="C30" s="458"/>
      <c r="D30" s="454"/>
      <c r="E30" s="454"/>
      <c r="F30" s="454"/>
      <c r="G30" s="370"/>
      <c r="H30" s="370"/>
      <c r="I30" s="370"/>
      <c r="K30" s="26"/>
      <c r="L30" s="62"/>
    </row>
    <row r="31" spans="2:12" ht="23.25" customHeight="1">
      <c r="B31" s="486" t="s">
        <v>176</v>
      </c>
      <c r="C31" s="458"/>
      <c r="D31" s="454"/>
      <c r="E31" s="454"/>
      <c r="F31" s="454"/>
      <c r="G31" s="370"/>
      <c r="H31" s="370"/>
      <c r="I31" s="370"/>
      <c r="K31" s="26"/>
      <c r="L31" s="62"/>
    </row>
    <row r="32" spans="2:12" ht="23.25" customHeight="1">
      <c r="B32" s="465" t="s">
        <v>59</v>
      </c>
      <c r="C32" s="458"/>
      <c r="D32" s="454"/>
      <c r="E32" s="454"/>
      <c r="F32" s="454"/>
      <c r="G32" s="370"/>
      <c r="H32" s="370"/>
      <c r="I32" s="370"/>
      <c r="K32" s="26"/>
      <c r="L32" s="62"/>
    </row>
    <row r="33" spans="2:12" ht="23.25" customHeight="1">
      <c r="B33" s="471" t="s">
        <v>385</v>
      </c>
      <c r="C33" s="458"/>
      <c r="D33" s="454" t="s">
        <v>29</v>
      </c>
      <c r="E33" s="454" t="s">
        <v>29</v>
      </c>
      <c r="F33" s="454" t="s">
        <v>29</v>
      </c>
      <c r="G33" s="487">
        <v>100</v>
      </c>
      <c r="H33" s="487">
        <v>100</v>
      </c>
      <c r="I33" s="487">
        <v>100</v>
      </c>
      <c r="K33" s="26"/>
      <c r="L33" s="62"/>
    </row>
    <row r="34" spans="2:12" ht="23.25" customHeight="1">
      <c r="B34" s="391" t="s">
        <v>203</v>
      </c>
      <c r="C34" s="458"/>
      <c r="D34" s="454"/>
      <c r="E34" s="454"/>
      <c r="F34" s="454"/>
      <c r="G34" s="370"/>
      <c r="H34" s="370"/>
      <c r="I34" s="370"/>
      <c r="K34" s="26"/>
      <c r="L34" s="62"/>
    </row>
    <row r="35" spans="2:12" ht="23.25" customHeight="1">
      <c r="B35" s="465" t="s">
        <v>139</v>
      </c>
      <c r="C35" s="458"/>
      <c r="D35" s="454"/>
      <c r="E35" s="454"/>
      <c r="F35" s="454"/>
      <c r="G35" s="370"/>
      <c r="H35" s="370"/>
      <c r="I35" s="370"/>
      <c r="K35" s="26"/>
      <c r="L35" s="62"/>
    </row>
    <row r="36" spans="2:12" ht="23.25" customHeight="1">
      <c r="B36" s="471" t="s">
        <v>386</v>
      </c>
      <c r="C36" s="458"/>
      <c r="D36" s="454"/>
      <c r="E36" s="454"/>
      <c r="F36" s="454"/>
      <c r="G36" s="370"/>
      <c r="H36" s="370"/>
      <c r="I36" s="370"/>
      <c r="K36" s="26"/>
      <c r="L36" s="62"/>
    </row>
    <row r="37" spans="2:12" ht="23.25" customHeight="1">
      <c r="B37" s="471" t="s">
        <v>387</v>
      </c>
      <c r="C37" s="458"/>
      <c r="D37" s="454"/>
      <c r="E37" s="454"/>
      <c r="F37" s="454"/>
      <c r="G37" s="370"/>
      <c r="H37" s="370"/>
      <c r="I37" s="370"/>
      <c r="K37" s="26"/>
      <c r="L37" s="62"/>
    </row>
    <row r="38" spans="2:12" ht="23.25" customHeight="1">
      <c r="B38" s="465" t="s">
        <v>59</v>
      </c>
      <c r="C38" s="458"/>
      <c r="D38" s="454"/>
      <c r="E38" s="454"/>
      <c r="F38" s="454"/>
      <c r="G38" s="370"/>
      <c r="H38" s="370"/>
      <c r="I38" s="370"/>
      <c r="K38" s="26"/>
      <c r="L38" s="62"/>
    </row>
    <row r="39" spans="2:12" ht="23.25" customHeight="1">
      <c r="B39" s="471" t="s">
        <v>205</v>
      </c>
      <c r="C39" s="458"/>
      <c r="D39" s="454">
        <v>100</v>
      </c>
      <c r="E39" s="454">
        <v>100</v>
      </c>
      <c r="F39" s="454">
        <v>100</v>
      </c>
      <c r="G39" s="370">
        <v>100</v>
      </c>
      <c r="H39" s="370">
        <v>100</v>
      </c>
      <c r="I39" s="370">
        <v>100</v>
      </c>
      <c r="K39" s="26"/>
      <c r="L39" s="62"/>
    </row>
    <row r="40" spans="2:12" ht="23.25" customHeight="1">
      <c r="B40" s="471" t="s">
        <v>204</v>
      </c>
      <c r="C40" s="458"/>
      <c r="D40" s="454"/>
      <c r="E40" s="454"/>
      <c r="F40" s="454"/>
      <c r="G40" s="370"/>
      <c r="H40" s="370"/>
      <c r="I40" s="370"/>
      <c r="J40" s="11"/>
      <c r="K40" s="26"/>
      <c r="L40" s="62"/>
    </row>
    <row r="41" spans="1:12" ht="23.25" customHeight="1">
      <c r="A41" s="26"/>
      <c r="B41" s="339"/>
      <c r="C41" s="339"/>
      <c r="D41" s="332"/>
      <c r="E41" s="332"/>
      <c r="F41" s="332"/>
      <c r="G41" s="332"/>
      <c r="H41" s="332"/>
      <c r="I41" s="332"/>
      <c r="J41" s="23"/>
      <c r="K41" s="26"/>
      <c r="L41" s="62"/>
    </row>
    <row r="42" spans="2:12" ht="23.25" customHeight="1">
      <c r="B42" s="998" t="s">
        <v>134</v>
      </c>
      <c r="C42" s="1051"/>
      <c r="D42" s="1054" t="s">
        <v>3</v>
      </c>
      <c r="E42" s="1055"/>
      <c r="F42" s="1056"/>
      <c r="G42" s="1066" t="s">
        <v>7</v>
      </c>
      <c r="H42" s="1067"/>
      <c r="I42" s="1068"/>
      <c r="J42" s="11"/>
      <c r="K42" s="26"/>
      <c r="L42" s="62"/>
    </row>
    <row r="43" spans="2:12" ht="23.25" customHeight="1">
      <c r="B43" s="1052"/>
      <c r="C43" s="1053"/>
      <c r="D43" s="25">
        <v>2553</v>
      </c>
      <c r="E43" s="25">
        <v>2554</v>
      </c>
      <c r="F43" s="17">
        <v>2555</v>
      </c>
      <c r="G43" s="17">
        <v>2556</v>
      </c>
      <c r="H43" s="17">
        <v>2557</v>
      </c>
      <c r="I43" s="17">
        <v>2558</v>
      </c>
      <c r="K43" s="26"/>
      <c r="L43" s="62"/>
    </row>
    <row r="44" spans="2:12" ht="24.75">
      <c r="B44" s="473" t="s">
        <v>96</v>
      </c>
      <c r="C44" s="458"/>
      <c r="D44" s="454"/>
      <c r="E44" s="454"/>
      <c r="F44" s="454"/>
      <c r="G44" s="370"/>
      <c r="H44" s="370"/>
      <c r="I44" s="370"/>
      <c r="K44" s="26"/>
      <c r="L44" s="62"/>
    </row>
    <row r="45" spans="2:12" ht="24.75">
      <c r="B45" s="471" t="s">
        <v>206</v>
      </c>
      <c r="C45" s="458"/>
      <c r="D45" s="454"/>
      <c r="E45" s="454"/>
      <c r="F45" s="454"/>
      <c r="G45" s="370"/>
      <c r="H45" s="370"/>
      <c r="I45" s="370"/>
      <c r="K45" s="26"/>
      <c r="L45" s="62"/>
    </row>
    <row r="46" spans="2:12" ht="24.75">
      <c r="B46" s="471" t="s">
        <v>207</v>
      </c>
      <c r="C46" s="458"/>
      <c r="D46" s="454"/>
      <c r="E46" s="454"/>
      <c r="F46" s="454"/>
      <c r="G46" s="370"/>
      <c r="H46" s="370"/>
      <c r="I46" s="370"/>
      <c r="K46" s="26"/>
      <c r="L46" s="62"/>
    </row>
    <row r="47" spans="2:12" ht="24.75">
      <c r="B47" s="391" t="s">
        <v>388</v>
      </c>
      <c r="C47" s="458"/>
      <c r="D47" s="454"/>
      <c r="E47" s="454"/>
      <c r="F47" s="454"/>
      <c r="G47" s="370"/>
      <c r="H47" s="370"/>
      <c r="I47" s="370"/>
      <c r="K47" s="26"/>
      <c r="L47" s="62"/>
    </row>
    <row r="48" spans="2:12" ht="24.75">
      <c r="B48" s="465" t="s">
        <v>148</v>
      </c>
      <c r="C48" s="458"/>
      <c r="D48" s="454"/>
      <c r="E48" s="454"/>
      <c r="F48" s="454"/>
      <c r="G48" s="370"/>
      <c r="H48" s="370"/>
      <c r="I48" s="370"/>
      <c r="K48" s="26"/>
      <c r="L48" s="62"/>
    </row>
    <row r="49" spans="2:12" ht="24.75">
      <c r="B49" s="471" t="s">
        <v>208</v>
      </c>
      <c r="C49" s="458"/>
      <c r="D49" s="370"/>
      <c r="E49" s="454"/>
      <c r="F49" s="454"/>
      <c r="G49" s="370"/>
      <c r="H49" s="370"/>
      <c r="I49" s="370"/>
      <c r="K49" s="26"/>
      <c r="L49" s="62"/>
    </row>
    <row r="50" spans="2:12" ht="24.75">
      <c r="B50" s="471" t="s">
        <v>209</v>
      </c>
      <c r="C50" s="458"/>
      <c r="D50" s="454"/>
      <c r="E50" s="454"/>
      <c r="F50" s="454"/>
      <c r="G50" s="370"/>
      <c r="H50" s="370"/>
      <c r="I50" s="370"/>
      <c r="K50" s="26"/>
      <c r="L50" s="62"/>
    </row>
    <row r="51" spans="2:12" ht="24.75">
      <c r="B51" s="465" t="s">
        <v>59</v>
      </c>
      <c r="C51" s="458"/>
      <c r="D51" s="454"/>
      <c r="E51" s="454"/>
      <c r="F51" s="454"/>
      <c r="G51" s="370"/>
      <c r="H51" s="370"/>
      <c r="I51" s="370"/>
      <c r="K51" s="26"/>
      <c r="L51" s="62"/>
    </row>
    <row r="52" spans="2:12" ht="24.75">
      <c r="B52" s="471" t="s">
        <v>211</v>
      </c>
      <c r="C52" s="458"/>
      <c r="D52" s="370">
        <v>100</v>
      </c>
      <c r="E52" s="370">
        <v>100</v>
      </c>
      <c r="F52" s="370">
        <v>100</v>
      </c>
      <c r="G52" s="370">
        <v>100</v>
      </c>
      <c r="H52" s="370">
        <v>100</v>
      </c>
      <c r="I52" s="370">
        <v>100</v>
      </c>
      <c r="K52" s="26"/>
      <c r="L52" s="62"/>
    </row>
    <row r="53" spans="2:12" ht="24.75">
      <c r="B53" s="471" t="s">
        <v>212</v>
      </c>
      <c r="C53" s="458"/>
      <c r="D53" s="383" t="s">
        <v>281</v>
      </c>
      <c r="E53" s="383" t="s">
        <v>281</v>
      </c>
      <c r="F53" s="383" t="s">
        <v>281</v>
      </c>
      <c r="G53" s="383" t="s">
        <v>281</v>
      </c>
      <c r="H53" s="383" t="s">
        <v>281</v>
      </c>
      <c r="I53" s="383" t="s">
        <v>281</v>
      </c>
      <c r="K53" s="26"/>
      <c r="L53" s="62"/>
    </row>
    <row r="54" spans="2:12" ht="24.75">
      <c r="B54" s="425" t="s">
        <v>210</v>
      </c>
      <c r="C54" s="458"/>
      <c r="D54" s="454"/>
      <c r="E54" s="454"/>
      <c r="F54" s="454"/>
      <c r="G54" s="370"/>
      <c r="H54" s="370"/>
      <c r="I54" s="370"/>
      <c r="K54" s="26"/>
      <c r="L54" s="62"/>
    </row>
    <row r="55" spans="2:12" ht="24.75">
      <c r="B55" s="471" t="s">
        <v>389</v>
      </c>
      <c r="C55" s="458"/>
      <c r="D55" s="454">
        <v>70</v>
      </c>
      <c r="E55" s="454">
        <v>75</v>
      </c>
      <c r="F55" s="454">
        <v>80</v>
      </c>
      <c r="G55" s="454">
        <v>100</v>
      </c>
      <c r="H55" s="454">
        <v>100</v>
      </c>
      <c r="I55" s="370">
        <v>100</v>
      </c>
      <c r="K55" s="26"/>
      <c r="L55" s="62"/>
    </row>
    <row r="56" spans="2:12" ht="24.75">
      <c r="B56" s="425" t="s">
        <v>213</v>
      </c>
      <c r="C56" s="458"/>
      <c r="D56" s="454"/>
      <c r="E56" s="454"/>
      <c r="F56" s="454"/>
      <c r="G56" s="370"/>
      <c r="H56" s="370"/>
      <c r="I56" s="370"/>
      <c r="K56" s="26"/>
      <c r="L56" s="62"/>
    </row>
    <row r="57" spans="11:12" ht="24.75">
      <c r="K57" s="59"/>
      <c r="L57" s="59"/>
    </row>
    <row r="58" ht="24.75">
      <c r="K58" s="40"/>
    </row>
    <row r="59" ht="24.75">
      <c r="K59" s="11"/>
    </row>
    <row r="60" spans="2:11" ht="24.75">
      <c r="B60" s="601"/>
      <c r="K60" s="11"/>
    </row>
    <row r="61" spans="2:11" ht="24.75">
      <c r="B61" s="602"/>
      <c r="K61" s="11"/>
    </row>
    <row r="62" spans="1:7" ht="24.75">
      <c r="A62" s="55">
        <v>4</v>
      </c>
      <c r="B62" s="14" t="s">
        <v>288</v>
      </c>
      <c r="D62" s="22"/>
      <c r="E62" s="22"/>
      <c r="F62" s="22"/>
      <c r="G62" s="22"/>
    </row>
    <row r="63" spans="1:25" ht="24.75">
      <c r="A63" s="11"/>
      <c r="B63" s="610"/>
      <c r="C63" s="336"/>
      <c r="D63" s="1038" t="s">
        <v>42</v>
      </c>
      <c r="E63" s="1059"/>
      <c r="F63" s="79" t="s">
        <v>0</v>
      </c>
      <c r="G63" s="1070" t="s">
        <v>1</v>
      </c>
      <c r="H63" s="1071"/>
      <c r="I63" s="1071"/>
      <c r="J63" s="1072"/>
      <c r="K63" s="52"/>
      <c r="L63" s="312" t="s">
        <v>242</v>
      </c>
      <c r="U63" s="10"/>
      <c r="V63" s="10"/>
      <c r="W63" s="10"/>
      <c r="X63" s="10"/>
      <c r="Y63" s="10"/>
    </row>
    <row r="64" spans="1:25" ht="24.75">
      <c r="A64" s="11"/>
      <c r="B64" s="603" t="s">
        <v>282</v>
      </c>
      <c r="C64" s="609"/>
      <c r="D64" s="1040" t="s">
        <v>43</v>
      </c>
      <c r="E64" s="1064"/>
      <c r="F64" s="322" t="s">
        <v>44</v>
      </c>
      <c r="G64" s="611" t="s">
        <v>450</v>
      </c>
      <c r="H64" s="611" t="s">
        <v>452</v>
      </c>
      <c r="I64" s="611" t="s">
        <v>450</v>
      </c>
      <c r="J64" s="296" t="s">
        <v>27</v>
      </c>
      <c r="K64" s="327" t="s">
        <v>2</v>
      </c>
      <c r="L64" s="319" t="s">
        <v>243</v>
      </c>
      <c r="U64" s="10"/>
      <c r="V64" s="10"/>
      <c r="W64" s="10"/>
      <c r="X64" s="10"/>
      <c r="Y64" s="10"/>
    </row>
    <row r="65" spans="1:25" ht="24.75">
      <c r="A65" s="11"/>
      <c r="B65" s="294"/>
      <c r="C65" s="604"/>
      <c r="D65" s="206"/>
      <c r="E65" s="310"/>
      <c r="F65" s="323"/>
      <c r="G65" s="234" t="s">
        <v>451</v>
      </c>
      <c r="H65" s="234" t="s">
        <v>253</v>
      </c>
      <c r="I65" s="231" t="s">
        <v>273</v>
      </c>
      <c r="J65" s="295" t="s">
        <v>1</v>
      </c>
      <c r="K65" s="331"/>
      <c r="L65" s="320" t="s">
        <v>241</v>
      </c>
      <c r="U65" s="10"/>
      <c r="V65" s="10"/>
      <c r="W65" s="10"/>
      <c r="X65" s="10"/>
      <c r="Y65" s="10"/>
    </row>
    <row r="66" spans="1:25" ht="24.75">
      <c r="A66" s="11"/>
      <c r="B66" s="780" t="s">
        <v>693</v>
      </c>
      <c r="C66" s="781"/>
      <c r="D66" s="779">
        <v>100</v>
      </c>
      <c r="E66" s="307" t="s">
        <v>440</v>
      </c>
      <c r="F66" s="295" t="s">
        <v>657</v>
      </c>
      <c r="G66" s="782">
        <v>1000000</v>
      </c>
      <c r="H66" s="50"/>
      <c r="I66" s="51"/>
      <c r="J66" s="661">
        <v>1000000</v>
      </c>
      <c r="K66" s="825" t="s">
        <v>664</v>
      </c>
      <c r="L66" s="490" t="s">
        <v>695</v>
      </c>
      <c r="U66" s="10"/>
      <c r="V66" s="10"/>
      <c r="W66" s="10"/>
      <c r="X66" s="10"/>
      <c r="Y66" s="10"/>
    </row>
    <row r="67" spans="1:25" ht="24.75">
      <c r="A67" s="11"/>
      <c r="B67" s="780" t="s">
        <v>694</v>
      </c>
      <c r="C67" s="781"/>
      <c r="D67" s="779">
        <v>13</v>
      </c>
      <c r="E67" s="810" t="s">
        <v>410</v>
      </c>
      <c r="F67" s="295" t="s">
        <v>657</v>
      </c>
      <c r="G67" s="782">
        <v>1300000</v>
      </c>
      <c r="H67" s="50"/>
      <c r="I67" s="51"/>
      <c r="J67" s="661">
        <v>1300000</v>
      </c>
      <c r="K67" s="825" t="s">
        <v>662</v>
      </c>
      <c r="L67" s="490" t="s">
        <v>695</v>
      </c>
      <c r="U67" s="10"/>
      <c r="V67" s="10"/>
      <c r="W67" s="10"/>
      <c r="X67" s="10"/>
      <c r="Y67" s="10"/>
    </row>
    <row r="68" spans="1:25" ht="24.75">
      <c r="A68" s="11"/>
      <c r="B68" s="614" t="s">
        <v>665</v>
      </c>
      <c r="C68" s="783"/>
      <c r="D68" s="786">
        <v>3</v>
      </c>
      <c r="E68" s="826" t="s">
        <v>563</v>
      </c>
      <c r="F68" s="508"/>
      <c r="G68" s="784">
        <v>60400</v>
      </c>
      <c r="H68" s="496"/>
      <c r="I68" s="496"/>
      <c r="J68" s="606">
        <f>G68+H68+I68</f>
        <v>60400</v>
      </c>
      <c r="K68" s="625" t="s">
        <v>484</v>
      </c>
      <c r="L68" s="835" t="s">
        <v>692</v>
      </c>
      <c r="U68" s="10"/>
      <c r="V68" s="10"/>
      <c r="W68" s="10"/>
      <c r="X68" s="10"/>
      <c r="Y68" s="10"/>
    </row>
    <row r="69" spans="1:25" ht="24.75">
      <c r="A69" s="11"/>
      <c r="B69" s="476" t="s">
        <v>666</v>
      </c>
      <c r="C69" s="785">
        <v>30000</v>
      </c>
      <c r="D69" s="786">
        <v>200</v>
      </c>
      <c r="E69" s="524" t="s">
        <v>218</v>
      </c>
      <c r="F69" s="508" t="s">
        <v>453</v>
      </c>
      <c r="G69" s="787"/>
      <c r="H69" s="496"/>
      <c r="I69" s="496"/>
      <c r="J69" s="606"/>
      <c r="K69" s="589" t="s">
        <v>447</v>
      </c>
      <c r="L69" s="490"/>
      <c r="U69" s="10"/>
      <c r="V69" s="10"/>
      <c r="W69" s="10"/>
      <c r="X69" s="10"/>
      <c r="Y69" s="10"/>
    </row>
    <row r="70" spans="1:25" ht="24.75">
      <c r="A70" s="11"/>
      <c r="B70" s="476" t="s">
        <v>667</v>
      </c>
      <c r="C70" s="785">
        <v>5400</v>
      </c>
      <c r="D70" s="786">
        <v>180</v>
      </c>
      <c r="E70" s="524" t="s">
        <v>440</v>
      </c>
      <c r="F70" s="508" t="s">
        <v>657</v>
      </c>
      <c r="G70" s="787"/>
      <c r="H70" s="496"/>
      <c r="I70" s="496"/>
      <c r="J70" s="606"/>
      <c r="K70" s="589" t="s">
        <v>448</v>
      </c>
      <c r="L70" s="490"/>
      <c r="U70" s="10"/>
      <c r="V70" s="10"/>
      <c r="W70" s="10"/>
      <c r="X70" s="10"/>
      <c r="Y70" s="10"/>
    </row>
    <row r="71" spans="1:25" ht="24.75">
      <c r="A71" s="11"/>
      <c r="B71" s="476" t="s">
        <v>454</v>
      </c>
      <c r="C71" s="785">
        <v>25000</v>
      </c>
      <c r="D71" s="786">
        <v>100</v>
      </c>
      <c r="E71" s="524" t="s">
        <v>440</v>
      </c>
      <c r="F71" s="508" t="s">
        <v>657</v>
      </c>
      <c r="G71" s="787"/>
      <c r="H71" s="496"/>
      <c r="I71" s="496"/>
      <c r="J71" s="606"/>
      <c r="K71" s="589" t="s">
        <v>449</v>
      </c>
      <c r="L71" s="490"/>
      <c r="U71" s="10"/>
      <c r="V71" s="10"/>
      <c r="W71" s="10"/>
      <c r="X71" s="10"/>
      <c r="Y71" s="10"/>
    </row>
    <row r="72" spans="1:25" ht="24.75">
      <c r="A72" s="11"/>
      <c r="B72" s="614" t="s">
        <v>628</v>
      </c>
      <c r="C72" s="783"/>
      <c r="D72" s="786">
        <v>20</v>
      </c>
      <c r="E72" s="524" t="s">
        <v>440</v>
      </c>
      <c r="F72" s="508" t="s">
        <v>445</v>
      </c>
      <c r="G72" s="547">
        <v>243000</v>
      </c>
      <c r="H72" s="496"/>
      <c r="I72" s="496"/>
      <c r="J72" s="606">
        <f>G72+H72+I72</f>
        <v>243000</v>
      </c>
      <c r="K72" s="589" t="s">
        <v>428</v>
      </c>
      <c r="L72" s="835" t="s">
        <v>692</v>
      </c>
      <c r="U72" s="10"/>
      <c r="V72" s="10"/>
      <c r="W72" s="10"/>
      <c r="X72" s="10"/>
      <c r="Y72" s="10"/>
    </row>
    <row r="73" spans="1:25" ht="24.75">
      <c r="A73" s="11"/>
      <c r="B73" s="614" t="s">
        <v>593</v>
      </c>
      <c r="C73" s="783"/>
      <c r="D73" s="508"/>
      <c r="E73" s="524"/>
      <c r="F73" s="508"/>
      <c r="G73" s="547"/>
      <c r="H73" s="496"/>
      <c r="I73" s="496"/>
      <c r="J73" s="606"/>
      <c r="K73" s="589"/>
      <c r="L73" s="490"/>
      <c r="U73" s="10"/>
      <c r="V73" s="10"/>
      <c r="W73" s="10"/>
      <c r="X73" s="10"/>
      <c r="Y73" s="10"/>
    </row>
    <row r="74" spans="1:25" ht="24.75">
      <c r="A74" s="11"/>
      <c r="B74" s="614" t="s">
        <v>629</v>
      </c>
      <c r="C74" s="783"/>
      <c r="D74" s="786">
        <v>40</v>
      </c>
      <c r="E74" s="524" t="s">
        <v>440</v>
      </c>
      <c r="F74" s="508" t="s">
        <v>457</v>
      </c>
      <c r="G74" s="547">
        <v>81760</v>
      </c>
      <c r="H74" s="559"/>
      <c r="I74" s="559"/>
      <c r="J74" s="606">
        <f>G74+H74+I74</f>
        <v>81760</v>
      </c>
      <c r="K74" s="589" t="s">
        <v>427</v>
      </c>
      <c r="L74" s="835" t="s">
        <v>692</v>
      </c>
      <c r="U74" s="10"/>
      <c r="V74" s="10"/>
      <c r="W74" s="10"/>
      <c r="X74" s="10"/>
      <c r="Y74" s="10"/>
    </row>
    <row r="75" spans="1:25" ht="24.75">
      <c r="A75" s="11"/>
      <c r="B75" s="476" t="s">
        <v>459</v>
      </c>
      <c r="C75" s="785">
        <v>28800</v>
      </c>
      <c r="D75" s="508"/>
      <c r="E75" s="524"/>
      <c r="F75" s="508"/>
      <c r="G75" s="547"/>
      <c r="H75" s="559"/>
      <c r="I75" s="559"/>
      <c r="J75" s="606"/>
      <c r="K75" s="589"/>
      <c r="L75" s="490"/>
      <c r="U75" s="10"/>
      <c r="V75" s="10"/>
      <c r="W75" s="10"/>
      <c r="X75" s="10"/>
      <c r="Y75" s="10"/>
    </row>
    <row r="76" spans="1:25" ht="24.75">
      <c r="A76" s="11"/>
      <c r="B76" s="476" t="s">
        <v>460</v>
      </c>
      <c r="C76" s="785">
        <v>22960</v>
      </c>
      <c r="D76" s="508"/>
      <c r="E76" s="524"/>
      <c r="F76" s="508"/>
      <c r="G76" s="547"/>
      <c r="H76" s="559"/>
      <c r="I76" s="559"/>
      <c r="J76" s="606"/>
      <c r="K76" s="589"/>
      <c r="L76" s="490"/>
      <c r="U76" s="10"/>
      <c r="V76" s="10"/>
      <c r="W76" s="10"/>
      <c r="X76" s="10"/>
      <c r="Y76" s="10"/>
    </row>
    <row r="77" spans="1:25" ht="24.75">
      <c r="A77" s="11"/>
      <c r="B77" s="476" t="s">
        <v>461</v>
      </c>
      <c r="C77" s="785">
        <v>10000</v>
      </c>
      <c r="D77" s="508"/>
      <c r="E77" s="524"/>
      <c r="F77" s="508"/>
      <c r="G77" s="547"/>
      <c r="H77" s="559"/>
      <c r="I77" s="559"/>
      <c r="J77" s="606"/>
      <c r="K77" s="589"/>
      <c r="L77" s="490"/>
      <c r="U77" s="10"/>
      <c r="V77" s="10"/>
      <c r="W77" s="10"/>
      <c r="X77" s="10"/>
      <c r="Y77" s="10"/>
    </row>
    <row r="78" spans="1:25" ht="24.75">
      <c r="A78" s="11"/>
      <c r="B78" s="476" t="s">
        <v>462</v>
      </c>
      <c r="C78" s="785">
        <v>20000</v>
      </c>
      <c r="D78" s="508"/>
      <c r="E78" s="524"/>
      <c r="F78" s="508"/>
      <c r="G78" s="547"/>
      <c r="H78" s="559"/>
      <c r="I78" s="559"/>
      <c r="J78" s="606"/>
      <c r="K78" s="589"/>
      <c r="L78" s="490"/>
      <c r="U78" s="10"/>
      <c r="V78" s="10"/>
      <c r="W78" s="10"/>
      <c r="X78" s="10"/>
      <c r="Y78" s="10"/>
    </row>
    <row r="79" spans="1:20" s="347" customFormat="1" ht="25.5" customHeight="1">
      <c r="A79" s="283"/>
      <c r="B79" s="702" t="s">
        <v>639</v>
      </c>
      <c r="C79" s="492"/>
      <c r="D79" s="792">
        <v>29</v>
      </c>
      <c r="E79" s="530" t="s">
        <v>550</v>
      </c>
      <c r="F79" s="531" t="s">
        <v>567</v>
      </c>
      <c r="G79" s="793">
        <v>38740</v>
      </c>
      <c r="H79" s="590"/>
      <c r="I79" s="590"/>
      <c r="J79" s="547">
        <f>G79+H79+I79</f>
        <v>38740</v>
      </c>
      <c r="K79" s="376" t="s">
        <v>511</v>
      </c>
      <c r="L79" s="490" t="s">
        <v>696</v>
      </c>
      <c r="M79" s="283"/>
      <c r="N79" s="283"/>
      <c r="O79" s="283"/>
      <c r="P79" s="283"/>
      <c r="Q79" s="283"/>
      <c r="R79" s="283"/>
      <c r="S79" s="283"/>
      <c r="T79" s="283"/>
    </row>
    <row r="80" spans="1:20" s="347" customFormat="1" ht="25.5" customHeight="1">
      <c r="A80" s="283"/>
      <c r="B80" s="491" t="s">
        <v>509</v>
      </c>
      <c r="C80" s="492"/>
      <c r="D80" s="685"/>
      <c r="E80" s="530"/>
      <c r="F80" s="531"/>
      <c r="G80" s="793"/>
      <c r="H80" s="590"/>
      <c r="I80" s="590"/>
      <c r="J80" s="547"/>
      <c r="K80" s="376"/>
      <c r="L80" s="490"/>
      <c r="M80" s="283"/>
      <c r="N80" s="283"/>
      <c r="O80" s="283"/>
      <c r="P80" s="283"/>
      <c r="Q80" s="283"/>
      <c r="R80" s="283"/>
      <c r="S80" s="283"/>
      <c r="T80" s="283"/>
    </row>
    <row r="81" spans="1:20" s="347" customFormat="1" ht="25.5" customHeight="1">
      <c r="A81" s="283"/>
      <c r="B81" s="491" t="s">
        <v>510</v>
      </c>
      <c r="C81" s="492"/>
      <c r="D81" s="685"/>
      <c r="E81" s="530"/>
      <c r="F81" s="531"/>
      <c r="G81" s="793"/>
      <c r="H81" s="590"/>
      <c r="I81" s="590"/>
      <c r="J81" s="547"/>
      <c r="K81" s="376"/>
      <c r="L81" s="490"/>
      <c r="M81" s="283"/>
      <c r="N81" s="283"/>
      <c r="O81" s="283"/>
      <c r="P81" s="283"/>
      <c r="Q81" s="283"/>
      <c r="R81" s="283"/>
      <c r="S81" s="283"/>
      <c r="T81" s="283"/>
    </row>
    <row r="82" spans="1:20" s="347" customFormat="1" ht="25.5" customHeight="1">
      <c r="A82" s="283"/>
      <c r="B82" s="656" t="s">
        <v>641</v>
      </c>
      <c r="C82" s="492"/>
      <c r="D82" s="1079" t="s">
        <v>587</v>
      </c>
      <c r="E82" s="1080"/>
      <c r="F82" s="531" t="s">
        <v>562</v>
      </c>
      <c r="G82" s="793">
        <v>28600</v>
      </c>
      <c r="H82" s="590"/>
      <c r="I82" s="590"/>
      <c r="J82" s="547">
        <f>G82+H82+I82</f>
        <v>28600</v>
      </c>
      <c r="K82" s="376" t="s">
        <v>511</v>
      </c>
      <c r="L82" s="490" t="s">
        <v>696</v>
      </c>
      <c r="M82" s="283"/>
      <c r="N82" s="283"/>
      <c r="O82" s="283"/>
      <c r="P82" s="283"/>
      <c r="Q82" s="283"/>
      <c r="R82" s="283"/>
      <c r="S82" s="283"/>
      <c r="T82" s="283"/>
    </row>
    <row r="83" spans="1:20" s="347" customFormat="1" ht="25.5" customHeight="1">
      <c r="A83" s="283"/>
      <c r="B83" s="491" t="s">
        <v>642</v>
      </c>
      <c r="C83" s="516"/>
      <c r="D83" s="799" t="s">
        <v>592</v>
      </c>
      <c r="E83" s="800"/>
      <c r="F83" s="531"/>
      <c r="G83" s="793"/>
      <c r="H83" s="590"/>
      <c r="I83" s="590"/>
      <c r="J83" s="547"/>
      <c r="K83" s="376"/>
      <c r="L83" s="490"/>
      <c r="M83" s="283"/>
      <c r="N83" s="283"/>
      <c r="O83" s="283"/>
      <c r="P83" s="283"/>
      <c r="Q83" s="283"/>
      <c r="R83" s="283"/>
      <c r="S83" s="283"/>
      <c r="T83" s="283"/>
    </row>
    <row r="84" spans="1:20" s="347" customFormat="1" ht="25.5" customHeight="1">
      <c r="A84" s="283"/>
      <c r="B84" s="1091" t="s">
        <v>643</v>
      </c>
      <c r="C84" s="1092"/>
      <c r="D84" s="624" t="s">
        <v>588</v>
      </c>
      <c r="E84" s="800"/>
      <c r="F84" s="531"/>
      <c r="G84" s="793"/>
      <c r="H84" s="590"/>
      <c r="I84" s="590"/>
      <c r="J84" s="547"/>
      <c r="K84" s="376"/>
      <c r="L84" s="490"/>
      <c r="M84" s="283"/>
      <c r="N84" s="283"/>
      <c r="O84" s="283"/>
      <c r="P84" s="283"/>
      <c r="Q84" s="283"/>
      <c r="R84" s="283"/>
      <c r="S84" s="283"/>
      <c r="T84" s="283"/>
    </row>
    <row r="85" spans="1:20" s="347" customFormat="1" ht="25.5" customHeight="1">
      <c r="A85" s="283"/>
      <c r="B85" s="656" t="s">
        <v>640</v>
      </c>
      <c r="C85" s="516"/>
      <c r="D85" s="685" t="s">
        <v>589</v>
      </c>
      <c r="E85" s="530" t="s">
        <v>550</v>
      </c>
      <c r="F85" s="531"/>
      <c r="G85" s="793">
        <v>39700</v>
      </c>
      <c r="H85" s="590"/>
      <c r="I85" s="590"/>
      <c r="J85" s="547">
        <f>G85+H85+I85</f>
        <v>39700</v>
      </c>
      <c r="K85" s="490" t="s">
        <v>523</v>
      </c>
      <c r="L85" s="490" t="s">
        <v>696</v>
      </c>
      <c r="M85" s="283"/>
      <c r="N85" s="283"/>
      <c r="O85" s="283"/>
      <c r="P85" s="283"/>
      <c r="Q85" s="283"/>
      <c r="R85" s="283"/>
      <c r="S85" s="283"/>
      <c r="T85" s="283"/>
    </row>
    <row r="86" spans="1:20" s="347" customFormat="1" ht="24.75">
      <c r="A86" s="283"/>
      <c r="B86" s="689" t="s">
        <v>525</v>
      </c>
      <c r="C86" s="492"/>
      <c r="D86" s="685" t="s">
        <v>590</v>
      </c>
      <c r="E86" s="530" t="s">
        <v>550</v>
      </c>
      <c r="F86" s="531"/>
      <c r="G86" s="793"/>
      <c r="H86" s="590"/>
      <c r="I86" s="590"/>
      <c r="J86" s="547"/>
      <c r="K86" s="592"/>
      <c r="L86" s="593"/>
      <c r="M86" s="283"/>
      <c r="N86" s="283"/>
      <c r="O86" s="283"/>
      <c r="P86" s="283"/>
      <c r="Q86" s="283"/>
      <c r="R86" s="283"/>
      <c r="S86" s="283"/>
      <c r="T86" s="283"/>
    </row>
    <row r="87" spans="1:20" s="347" customFormat="1" ht="25.5" customHeight="1">
      <c r="A87" s="283"/>
      <c r="B87" s="648" t="s">
        <v>644</v>
      </c>
      <c r="C87" s="791"/>
      <c r="D87" s="777">
        <v>60</v>
      </c>
      <c r="E87" s="801" t="s">
        <v>440</v>
      </c>
      <c r="F87" s="490" t="s">
        <v>562</v>
      </c>
      <c r="G87" s="793">
        <v>15000</v>
      </c>
      <c r="H87" s="590"/>
      <c r="I87" s="590"/>
      <c r="J87" s="547">
        <f>G87</f>
        <v>15000</v>
      </c>
      <c r="K87" s="490" t="s">
        <v>523</v>
      </c>
      <c r="L87" s="490" t="s">
        <v>696</v>
      </c>
      <c r="M87" s="283"/>
      <c r="N87" s="283"/>
      <c r="O87" s="283"/>
      <c r="P87" s="283"/>
      <c r="Q87" s="283"/>
      <c r="R87" s="283"/>
      <c r="S87" s="283"/>
      <c r="T87" s="283"/>
    </row>
    <row r="88" spans="1:20" s="347" customFormat="1" ht="25.5" customHeight="1">
      <c r="A88" s="283"/>
      <c r="B88" s="702" t="s">
        <v>646</v>
      </c>
      <c r="C88" s="791"/>
      <c r="D88" s="683"/>
      <c r="E88" s="802"/>
      <c r="F88" s="690"/>
      <c r="G88" s="607">
        <v>89320</v>
      </c>
      <c r="H88" s="590"/>
      <c r="I88" s="590"/>
      <c r="J88" s="607">
        <f>G88+H88+I88</f>
        <v>89320</v>
      </c>
      <c r="K88" s="593" t="s">
        <v>526</v>
      </c>
      <c r="L88" s="835" t="s">
        <v>692</v>
      </c>
      <c r="M88" s="283"/>
      <c r="N88" s="283"/>
      <c r="O88" s="283"/>
      <c r="P88" s="283"/>
      <c r="Q88" s="283"/>
      <c r="R88" s="283"/>
      <c r="S88" s="283"/>
      <c r="T88" s="283"/>
    </row>
    <row r="89" spans="1:20" s="347" customFormat="1" ht="25.5" customHeight="1">
      <c r="A89" s="283"/>
      <c r="B89" s="600" t="s">
        <v>528</v>
      </c>
      <c r="C89" s="791"/>
      <c r="D89" s="683"/>
      <c r="E89" s="802"/>
      <c r="F89" s="690"/>
      <c r="G89" s="691"/>
      <c r="H89" s="590"/>
      <c r="I89" s="590"/>
      <c r="J89" s="547"/>
      <c r="K89" s="592"/>
      <c r="L89" s="593"/>
      <c r="M89" s="283"/>
      <c r="N89" s="283"/>
      <c r="O89" s="283"/>
      <c r="P89" s="283"/>
      <c r="Q89" s="283"/>
      <c r="R89" s="283"/>
      <c r="S89" s="283"/>
      <c r="T89" s="283"/>
    </row>
    <row r="90" spans="1:20" s="347" customFormat="1" ht="25.5" customHeight="1">
      <c r="A90" s="283"/>
      <c r="B90" s="600" t="s">
        <v>647</v>
      </c>
      <c r="C90" s="794">
        <v>2000</v>
      </c>
      <c r="D90" s="683"/>
      <c r="E90" s="802"/>
      <c r="F90" s="704" t="s">
        <v>602</v>
      </c>
      <c r="G90" s="691"/>
      <c r="H90" s="590"/>
      <c r="I90" s="590"/>
      <c r="J90" s="547"/>
      <c r="K90" s="592"/>
      <c r="L90" s="593"/>
      <c r="M90" s="283"/>
      <c r="N90" s="283"/>
      <c r="O90" s="283"/>
      <c r="P90" s="283"/>
      <c r="Q90" s="283"/>
      <c r="R90" s="283"/>
      <c r="S90" s="283"/>
      <c r="T90" s="283"/>
    </row>
    <row r="91" spans="1:20" s="347" customFormat="1" ht="25.5" customHeight="1">
      <c r="A91" s="283"/>
      <c r="B91" s="600" t="s">
        <v>648</v>
      </c>
      <c r="C91" s="794">
        <v>1000</v>
      </c>
      <c r="D91" s="683"/>
      <c r="E91" s="802"/>
      <c r="F91" s="704" t="s">
        <v>602</v>
      </c>
      <c r="G91" s="691"/>
      <c r="H91" s="590"/>
      <c r="I91" s="590"/>
      <c r="J91" s="547"/>
      <c r="K91" s="592"/>
      <c r="L91" s="593"/>
      <c r="M91" s="283"/>
      <c r="N91" s="283"/>
      <c r="O91" s="283"/>
      <c r="P91" s="283"/>
      <c r="Q91" s="283"/>
      <c r="R91" s="283"/>
      <c r="S91" s="283"/>
      <c r="T91" s="283"/>
    </row>
    <row r="92" spans="1:20" s="347" customFormat="1" ht="25.5" customHeight="1">
      <c r="A92" s="283"/>
      <c r="B92" s="600" t="s">
        <v>649</v>
      </c>
      <c r="C92" s="794">
        <v>70000</v>
      </c>
      <c r="D92" s="683"/>
      <c r="E92" s="802"/>
      <c r="F92" s="809" t="s">
        <v>603</v>
      </c>
      <c r="G92" s="691"/>
      <c r="H92" s="590"/>
      <c r="I92" s="590"/>
      <c r="J92" s="547"/>
      <c r="K92" s="592"/>
      <c r="L92" s="593"/>
      <c r="M92" s="283"/>
      <c r="N92" s="283"/>
      <c r="O92" s="283"/>
      <c r="P92" s="283"/>
      <c r="Q92" s="283"/>
      <c r="R92" s="283"/>
      <c r="S92" s="283"/>
      <c r="T92" s="283"/>
    </row>
    <row r="93" spans="1:20" s="347" customFormat="1" ht="25.5" customHeight="1">
      <c r="A93" s="283"/>
      <c r="B93" s="600" t="s">
        <v>601</v>
      </c>
      <c r="C93" s="794"/>
      <c r="D93" s="683"/>
      <c r="E93" s="802"/>
      <c r="F93" s="704"/>
      <c r="G93" s="691"/>
      <c r="H93" s="590"/>
      <c r="I93" s="590"/>
      <c r="J93" s="547"/>
      <c r="K93" s="592"/>
      <c r="L93" s="593"/>
      <c r="M93" s="283"/>
      <c r="N93" s="283"/>
      <c r="O93" s="283"/>
      <c r="P93" s="283"/>
      <c r="Q93" s="283"/>
      <c r="R93" s="283"/>
      <c r="S93" s="283"/>
      <c r="T93" s="283"/>
    </row>
    <row r="94" spans="1:20" s="347" customFormat="1" ht="25.5" customHeight="1">
      <c r="A94" s="283"/>
      <c r="B94" s="600" t="s">
        <v>627</v>
      </c>
      <c r="C94" s="794">
        <v>1000</v>
      </c>
      <c r="D94" s="683"/>
      <c r="E94" s="802"/>
      <c r="F94" s="690" t="s">
        <v>600</v>
      </c>
      <c r="G94" s="691"/>
      <c r="H94" s="590"/>
      <c r="I94" s="590"/>
      <c r="J94" s="547"/>
      <c r="K94" s="592"/>
      <c r="L94" s="593"/>
      <c r="M94" s="283"/>
      <c r="N94" s="283"/>
      <c r="O94" s="283"/>
      <c r="P94" s="283"/>
      <c r="Q94" s="283"/>
      <c r="R94" s="283"/>
      <c r="S94" s="283"/>
      <c r="T94" s="283"/>
    </row>
    <row r="95" spans="1:20" s="347" customFormat="1" ht="25.5" customHeight="1">
      <c r="A95" s="283"/>
      <c r="B95" s="600" t="s">
        <v>650</v>
      </c>
      <c r="C95" s="794">
        <v>14320</v>
      </c>
      <c r="D95" s="683"/>
      <c r="E95" s="802"/>
      <c r="F95" s="705" t="s">
        <v>600</v>
      </c>
      <c r="G95" s="691"/>
      <c r="H95" s="590"/>
      <c r="I95" s="590"/>
      <c r="J95" s="547"/>
      <c r="K95" s="592"/>
      <c r="L95" s="593"/>
      <c r="M95" s="283"/>
      <c r="N95" s="283"/>
      <c r="O95" s="283"/>
      <c r="P95" s="283"/>
      <c r="Q95" s="283"/>
      <c r="R95" s="283"/>
      <c r="S95" s="283"/>
      <c r="T95" s="283"/>
    </row>
    <row r="96" spans="1:20" s="347" customFormat="1" ht="25.5" customHeight="1">
      <c r="A96" s="283"/>
      <c r="B96" s="600" t="s">
        <v>651</v>
      </c>
      <c r="C96" s="794">
        <v>1000</v>
      </c>
      <c r="D96" s="683"/>
      <c r="E96" s="802"/>
      <c r="F96" s="690" t="s">
        <v>441</v>
      </c>
      <c r="G96" s="691"/>
      <c r="H96" s="590"/>
      <c r="I96" s="590"/>
      <c r="J96" s="547"/>
      <c r="K96" s="592"/>
      <c r="L96" s="593"/>
      <c r="M96" s="283"/>
      <c r="N96" s="283"/>
      <c r="O96" s="283"/>
      <c r="P96" s="283"/>
      <c r="Q96" s="283"/>
      <c r="R96" s="283"/>
      <c r="S96" s="283"/>
      <c r="T96" s="283"/>
    </row>
    <row r="97" spans="1:25" ht="24.75">
      <c r="A97" s="360"/>
      <c r="B97" s="684" t="s">
        <v>28</v>
      </c>
      <c r="C97" s="804"/>
      <c r="D97" s="804"/>
      <c r="E97" s="804"/>
      <c r="F97" s="805"/>
      <c r="G97" s="806">
        <f>SUM(G68:G96)</f>
        <v>596520</v>
      </c>
      <c r="H97" s="807"/>
      <c r="I97" s="807"/>
      <c r="J97" s="583">
        <f>SUM(J68:J96)</f>
        <v>596520</v>
      </c>
      <c r="K97" s="49"/>
      <c r="L97" s="49"/>
      <c r="U97" s="10"/>
      <c r="V97" s="10"/>
      <c r="W97" s="10"/>
      <c r="X97" s="10"/>
      <c r="Y97" s="10"/>
    </row>
    <row r="98" spans="1:10" ht="21.75" customHeight="1">
      <c r="A98" s="65"/>
      <c r="B98" s="699">
        <v>405000</v>
      </c>
      <c r="D98" s="65" t="s">
        <v>598</v>
      </c>
      <c r="J98" s="588"/>
    </row>
    <row r="99" spans="2:10" ht="27.75">
      <c r="B99" s="700">
        <f>J97</f>
        <v>596520</v>
      </c>
      <c r="D99" s="65" t="s">
        <v>420</v>
      </c>
      <c r="F99" s="832" t="s">
        <v>689</v>
      </c>
      <c r="G99" s="833">
        <v>281710</v>
      </c>
      <c r="H99" s="10" t="s">
        <v>690</v>
      </c>
      <c r="I99" s="99">
        <v>191520</v>
      </c>
      <c r="J99" s="834">
        <f>G99-I99</f>
        <v>90190</v>
      </c>
    </row>
    <row r="100" spans="1:10" ht="27.75">
      <c r="A100" s="65"/>
      <c r="B100" s="699">
        <f>B98-J97</f>
        <v>-191520</v>
      </c>
      <c r="D100" s="65" t="s">
        <v>426</v>
      </c>
      <c r="F100" s="682" t="s">
        <v>691</v>
      </c>
      <c r="G100" s="99">
        <v>191520</v>
      </c>
      <c r="H100" s="10" t="s">
        <v>686</v>
      </c>
      <c r="I100" s="830">
        <v>405000</v>
      </c>
      <c r="J100" s="99">
        <f>G100+I100</f>
        <v>596520</v>
      </c>
    </row>
    <row r="101" spans="1:11" ht="24.75">
      <c r="A101" s="65"/>
      <c r="F101" s="682" t="s">
        <v>685</v>
      </c>
      <c r="G101" s="99">
        <v>90190</v>
      </c>
      <c r="H101" s="10" t="s">
        <v>687</v>
      </c>
      <c r="I101" s="10" t="s">
        <v>688</v>
      </c>
      <c r="J101" s="831">
        <v>79550</v>
      </c>
      <c r="K101" s="99">
        <f>G101+J101</f>
        <v>169740</v>
      </c>
    </row>
    <row r="102" spans="1:6" ht="24.75">
      <c r="A102" s="65"/>
      <c r="B102" s="660"/>
      <c r="F102" s="10" t="s">
        <v>697</v>
      </c>
    </row>
    <row r="103" spans="1:10" ht="24.75">
      <c r="A103" s="65"/>
      <c r="I103" s="682"/>
      <c r="J103" s="588"/>
    </row>
    <row r="104" spans="1:3" ht="24.75">
      <c r="A104" s="65"/>
      <c r="B104" s="829"/>
      <c r="C104" s="258"/>
    </row>
    <row r="105" spans="1:3" ht="24.75">
      <c r="A105" s="65"/>
      <c r="B105" s="252"/>
      <c r="C105" s="678"/>
    </row>
    <row r="106" spans="1:3" ht="24.75">
      <c r="A106" s="65"/>
      <c r="B106" s="75" t="s">
        <v>47</v>
      </c>
      <c r="C106" s="75"/>
    </row>
    <row r="107" spans="1:3" ht="24.75">
      <c r="A107" s="65"/>
      <c r="B107" s="75" t="s">
        <v>402</v>
      </c>
      <c r="C107" s="75"/>
    </row>
    <row r="108" ht="24.75">
      <c r="A108" s="65"/>
    </row>
    <row r="109" ht="24.75">
      <c r="A109" s="65"/>
    </row>
    <row r="110" ht="24.75">
      <c r="A110" s="65"/>
    </row>
    <row r="111" ht="24.75">
      <c r="A111" s="65"/>
    </row>
  </sheetData>
  <sheetProtection/>
  <mergeCells count="14">
    <mergeCell ref="D82:E82"/>
    <mergeCell ref="B84:C84"/>
    <mergeCell ref="B42:C43"/>
    <mergeCell ref="D42:F42"/>
    <mergeCell ref="G42:I42"/>
    <mergeCell ref="D63:E63"/>
    <mergeCell ref="G63:J63"/>
    <mergeCell ref="D64:E64"/>
    <mergeCell ref="B7:C8"/>
    <mergeCell ref="D7:F7"/>
    <mergeCell ref="G7:I7"/>
    <mergeCell ref="B21:C22"/>
    <mergeCell ref="D21:F21"/>
    <mergeCell ref="G21:I21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zoomScale="118" zoomScaleNormal="118" zoomScalePageLayoutView="0" workbookViewId="0" topLeftCell="A1">
      <selection activeCell="F18" sqref="F18"/>
    </sheetView>
  </sheetViews>
  <sheetFormatPr defaultColWidth="9.140625" defaultRowHeight="12.75"/>
  <cols>
    <col min="1" max="1" width="4.140625" style="252" customWidth="1"/>
    <col min="2" max="2" width="9.140625" style="252" customWidth="1"/>
    <col min="3" max="3" width="33.00390625" style="252" customWidth="1"/>
    <col min="4" max="5" width="12.8515625" style="252" customWidth="1"/>
    <col min="6" max="6" width="11.421875" style="252" customWidth="1"/>
    <col min="7" max="7" width="9.140625" style="252" customWidth="1"/>
    <col min="8" max="8" width="9.00390625" style="252" customWidth="1"/>
    <col min="9" max="9" width="11.28125" style="252" customWidth="1"/>
    <col min="10" max="10" width="10.28125" style="252" customWidth="1"/>
    <col min="11" max="11" width="17.57421875" style="252" customWidth="1"/>
    <col min="12" max="12" width="11.421875" style="252" bestFit="1" customWidth="1"/>
    <col min="13" max="13" width="10.8515625" style="252" bestFit="1" customWidth="1"/>
    <col min="14" max="16384" width="9.140625" style="252" customWidth="1"/>
  </cols>
  <sheetData>
    <row r="1" ht="22.5">
      <c r="B1" s="252" t="s">
        <v>406</v>
      </c>
    </row>
    <row r="2" spans="1:11" ht="20.25" customHeight="1">
      <c r="A2" s="1083" t="s">
        <v>227</v>
      </c>
      <c r="B2" s="1081" t="s">
        <v>287</v>
      </c>
      <c r="C2" s="1082"/>
      <c r="D2" s="1083" t="s">
        <v>254</v>
      </c>
      <c r="E2" s="304" t="s">
        <v>0</v>
      </c>
      <c r="F2" s="1085" t="s">
        <v>1</v>
      </c>
      <c r="G2" s="1086"/>
      <c r="H2" s="1086"/>
      <c r="I2" s="1087"/>
      <c r="J2" s="1093" t="s">
        <v>2</v>
      </c>
      <c r="K2" s="371" t="s">
        <v>286</v>
      </c>
    </row>
    <row r="3" spans="1:11" ht="20.25" customHeight="1">
      <c r="A3" s="1084"/>
      <c r="B3" s="1007"/>
      <c r="C3" s="1009"/>
      <c r="D3" s="1084"/>
      <c r="E3" s="257" t="s">
        <v>255</v>
      </c>
      <c r="F3" s="521" t="s">
        <v>252</v>
      </c>
      <c r="G3" s="521" t="s">
        <v>253</v>
      </c>
      <c r="H3" s="521" t="s">
        <v>284</v>
      </c>
      <c r="I3" s="521" t="s">
        <v>27</v>
      </c>
      <c r="J3" s="1084"/>
      <c r="K3" s="372" t="s">
        <v>289</v>
      </c>
    </row>
    <row r="4" spans="1:12" ht="20.25" customHeight="1">
      <c r="A4" s="490"/>
      <c r="B4" s="491"/>
      <c r="C4" s="492"/>
      <c r="D4" s="490"/>
      <c r="E4" s="522"/>
      <c r="F4" s="493"/>
      <c r="G4" s="384"/>
      <c r="H4" s="384"/>
      <c r="I4" s="561">
        <f>F4+G4+H4</f>
        <v>0</v>
      </c>
      <c r="J4" s="376"/>
      <c r="K4" s="490"/>
      <c r="L4" s="258"/>
    </row>
    <row r="5" spans="1:12" ht="20.25" customHeight="1">
      <c r="A5" s="490"/>
      <c r="B5" s="491"/>
      <c r="C5" s="492"/>
      <c r="D5" s="490"/>
      <c r="E5" s="522"/>
      <c r="F5" s="493"/>
      <c r="G5" s="384"/>
      <c r="H5" s="384"/>
      <c r="I5" s="561">
        <f aca="true" t="shared" si="0" ref="I5:I25">F5+G5+H5</f>
        <v>0</v>
      </c>
      <c r="J5" s="376"/>
      <c r="K5" s="490"/>
      <c r="L5" s="258"/>
    </row>
    <row r="6" spans="1:12" ht="20.25" customHeight="1">
      <c r="A6" s="490"/>
      <c r="B6" s="491"/>
      <c r="C6" s="492"/>
      <c r="D6" s="490"/>
      <c r="E6" s="522"/>
      <c r="F6" s="493"/>
      <c r="G6" s="384"/>
      <c r="H6" s="384"/>
      <c r="I6" s="561">
        <f t="shared" si="0"/>
        <v>0</v>
      </c>
      <c r="J6" s="376"/>
      <c r="K6" s="490"/>
      <c r="L6" s="258"/>
    </row>
    <row r="7" spans="1:12" ht="20.25" customHeight="1">
      <c r="A7" s="490"/>
      <c r="B7" s="491"/>
      <c r="C7" s="492"/>
      <c r="D7" s="490"/>
      <c r="E7" s="522"/>
      <c r="F7" s="493"/>
      <c r="G7" s="384"/>
      <c r="H7" s="384"/>
      <c r="I7" s="561">
        <f t="shared" si="0"/>
        <v>0</v>
      </c>
      <c r="J7" s="376"/>
      <c r="K7" s="490"/>
      <c r="L7" s="258"/>
    </row>
    <row r="8" spans="1:12" ht="20.25" customHeight="1">
      <c r="A8" s="490"/>
      <c r="B8" s="491"/>
      <c r="C8" s="492"/>
      <c r="D8" s="490"/>
      <c r="E8" s="522"/>
      <c r="F8" s="493"/>
      <c r="G8" s="384"/>
      <c r="H8" s="384"/>
      <c r="I8" s="561">
        <f t="shared" si="0"/>
        <v>0</v>
      </c>
      <c r="J8" s="376"/>
      <c r="K8" s="490"/>
      <c r="L8" s="258"/>
    </row>
    <row r="9" spans="1:12" ht="20.25" customHeight="1">
      <c r="A9" s="490"/>
      <c r="B9" s="491"/>
      <c r="C9" s="492"/>
      <c r="D9" s="490"/>
      <c r="E9" s="522"/>
      <c r="F9" s="493"/>
      <c r="G9" s="384"/>
      <c r="H9" s="384"/>
      <c r="I9" s="561">
        <f t="shared" si="0"/>
        <v>0</v>
      </c>
      <c r="J9" s="376"/>
      <c r="K9" s="490"/>
      <c r="L9" s="258"/>
    </row>
    <row r="10" spans="1:12" ht="20.25" customHeight="1">
      <c r="A10" s="490"/>
      <c r="B10" s="491"/>
      <c r="C10" s="492"/>
      <c r="D10" s="490"/>
      <c r="E10" s="522"/>
      <c r="F10" s="493"/>
      <c r="G10" s="384"/>
      <c r="H10" s="384"/>
      <c r="I10" s="561">
        <f t="shared" si="0"/>
        <v>0</v>
      </c>
      <c r="J10" s="376"/>
      <c r="K10" s="490"/>
      <c r="L10" s="258"/>
    </row>
    <row r="11" spans="1:12" ht="20.25" customHeight="1">
      <c r="A11" s="490"/>
      <c r="B11" s="491"/>
      <c r="C11" s="492"/>
      <c r="D11" s="490"/>
      <c r="E11" s="522"/>
      <c r="F11" s="493"/>
      <c r="G11" s="384"/>
      <c r="H11" s="384"/>
      <c r="I11" s="561">
        <f t="shared" si="0"/>
        <v>0</v>
      </c>
      <c r="J11" s="376"/>
      <c r="K11" s="490"/>
      <c r="L11" s="258"/>
    </row>
    <row r="12" spans="1:12" ht="20.25" customHeight="1">
      <c r="A12" s="490"/>
      <c r="B12" s="491"/>
      <c r="C12" s="492"/>
      <c r="D12" s="490"/>
      <c r="E12" s="522"/>
      <c r="F12" s="493"/>
      <c r="G12" s="384"/>
      <c r="H12" s="384"/>
      <c r="I12" s="561">
        <f t="shared" si="0"/>
        <v>0</v>
      </c>
      <c r="J12" s="376"/>
      <c r="K12" s="490"/>
      <c r="L12" s="258"/>
    </row>
    <row r="13" spans="1:12" ht="20.25" customHeight="1">
      <c r="A13" s="490"/>
      <c r="B13" s="491"/>
      <c r="C13" s="492"/>
      <c r="D13" s="490"/>
      <c r="E13" s="522"/>
      <c r="F13" s="493"/>
      <c r="G13" s="384"/>
      <c r="H13" s="384"/>
      <c r="I13" s="561">
        <f t="shared" si="0"/>
        <v>0</v>
      </c>
      <c r="J13" s="376"/>
      <c r="K13" s="490"/>
      <c r="L13" s="258"/>
    </row>
    <row r="14" spans="1:12" ht="20.25" customHeight="1">
      <c r="A14" s="490"/>
      <c r="B14" s="491"/>
      <c r="C14" s="492"/>
      <c r="D14" s="490"/>
      <c r="E14" s="522"/>
      <c r="F14" s="493"/>
      <c r="G14" s="384"/>
      <c r="H14" s="384"/>
      <c r="I14" s="561">
        <f t="shared" si="0"/>
        <v>0</v>
      </c>
      <c r="J14" s="376"/>
      <c r="K14" s="490"/>
      <c r="L14" s="258"/>
    </row>
    <row r="15" spans="1:12" ht="20.25" customHeight="1">
      <c r="A15" s="490"/>
      <c r="B15" s="491"/>
      <c r="C15" s="492"/>
      <c r="D15" s="490"/>
      <c r="E15" s="522"/>
      <c r="F15" s="493"/>
      <c r="G15" s="384"/>
      <c r="H15" s="384"/>
      <c r="I15" s="561">
        <f t="shared" si="0"/>
        <v>0</v>
      </c>
      <c r="J15" s="376"/>
      <c r="K15" s="490"/>
      <c r="L15" s="258"/>
    </row>
    <row r="16" spans="1:12" ht="20.25" customHeight="1">
      <c r="A16" s="490"/>
      <c r="B16" s="491"/>
      <c r="C16" s="492"/>
      <c r="D16" s="490"/>
      <c r="E16" s="522"/>
      <c r="F16" s="493"/>
      <c r="G16" s="384"/>
      <c r="H16" s="384"/>
      <c r="I16" s="561">
        <f t="shared" si="0"/>
        <v>0</v>
      </c>
      <c r="J16" s="376"/>
      <c r="K16" s="490"/>
      <c r="L16" s="258"/>
    </row>
    <row r="17" spans="1:12" ht="20.25" customHeight="1">
      <c r="A17" s="490"/>
      <c r="B17" s="491"/>
      <c r="C17" s="492"/>
      <c r="D17" s="490"/>
      <c r="E17" s="522"/>
      <c r="F17" s="493"/>
      <c r="G17" s="384"/>
      <c r="H17" s="384"/>
      <c r="I17" s="561">
        <f t="shared" si="0"/>
        <v>0</v>
      </c>
      <c r="J17" s="376"/>
      <c r="K17" s="490"/>
      <c r="L17" s="258"/>
    </row>
    <row r="18" spans="1:12" ht="20.25" customHeight="1">
      <c r="A18" s="490"/>
      <c r="B18" s="491"/>
      <c r="C18" s="492"/>
      <c r="D18" s="490"/>
      <c r="E18" s="522"/>
      <c r="F18" s="493"/>
      <c r="G18" s="384"/>
      <c r="H18" s="384"/>
      <c r="I18" s="561">
        <f t="shared" si="0"/>
        <v>0</v>
      </c>
      <c r="J18" s="376"/>
      <c r="K18" s="490"/>
      <c r="L18" s="258"/>
    </row>
    <row r="19" spans="1:12" ht="20.25" customHeight="1">
      <c r="A19" s="490"/>
      <c r="B19" s="491"/>
      <c r="C19" s="492"/>
      <c r="D19" s="490"/>
      <c r="E19" s="522"/>
      <c r="F19" s="493"/>
      <c r="G19" s="384"/>
      <c r="H19" s="384"/>
      <c r="I19" s="561">
        <f t="shared" si="0"/>
        <v>0</v>
      </c>
      <c r="J19" s="376"/>
      <c r="K19" s="490"/>
      <c r="L19" s="258"/>
    </row>
    <row r="20" spans="1:12" ht="20.25" customHeight="1">
      <c r="A20" s="490"/>
      <c r="B20" s="491"/>
      <c r="C20" s="492"/>
      <c r="D20" s="490"/>
      <c r="E20" s="522"/>
      <c r="F20" s="493"/>
      <c r="G20" s="384"/>
      <c r="H20" s="384"/>
      <c r="I20" s="561">
        <f t="shared" si="0"/>
        <v>0</v>
      </c>
      <c r="J20" s="376"/>
      <c r="K20" s="490"/>
      <c r="L20" s="258"/>
    </row>
    <row r="21" spans="1:12" ht="20.25" customHeight="1">
      <c r="A21" s="490"/>
      <c r="B21" s="494"/>
      <c r="C21" s="492"/>
      <c r="D21" s="490"/>
      <c r="E21" s="522"/>
      <c r="F21" s="495"/>
      <c r="G21" s="384"/>
      <c r="H21" s="384"/>
      <c r="I21" s="561">
        <f t="shared" si="0"/>
        <v>0</v>
      </c>
      <c r="J21" s="490"/>
      <c r="K21" s="490"/>
      <c r="L21" s="258"/>
    </row>
    <row r="22" spans="1:12" ht="20.25" customHeight="1">
      <c r="A22" s="490"/>
      <c r="B22" s="494"/>
      <c r="C22" s="492"/>
      <c r="D22" s="490"/>
      <c r="E22" s="522"/>
      <c r="F22" s="495"/>
      <c r="G22" s="384"/>
      <c r="H22" s="384"/>
      <c r="I22" s="561">
        <f t="shared" si="0"/>
        <v>0</v>
      </c>
      <c r="J22" s="376"/>
      <c r="K22" s="376"/>
      <c r="L22" s="258"/>
    </row>
    <row r="23" spans="1:12" ht="20.25" customHeight="1">
      <c r="A23" s="496"/>
      <c r="B23" s="497"/>
      <c r="C23" s="498"/>
      <c r="D23" s="496"/>
      <c r="E23" s="499"/>
      <c r="F23" s="500"/>
      <c r="G23" s="384"/>
      <c r="H23" s="384"/>
      <c r="I23" s="561">
        <f t="shared" si="0"/>
        <v>0</v>
      </c>
      <c r="J23" s="496"/>
      <c r="K23" s="490"/>
      <c r="L23" s="258"/>
    </row>
    <row r="24" spans="1:12" ht="20.25" customHeight="1">
      <c r="A24" s="496"/>
      <c r="B24" s="497"/>
      <c r="C24" s="498"/>
      <c r="D24" s="496"/>
      <c r="E24" s="499"/>
      <c r="F24" s="500"/>
      <c r="G24" s="384"/>
      <c r="H24" s="384"/>
      <c r="I24" s="561">
        <f t="shared" si="0"/>
        <v>0</v>
      </c>
      <c r="J24" s="501"/>
      <c r="K24" s="376"/>
      <c r="L24" s="258"/>
    </row>
    <row r="25" spans="1:11" ht="20.25" customHeight="1">
      <c r="A25" s="326"/>
      <c r="B25" s="325"/>
      <c r="C25" s="489" t="s">
        <v>28</v>
      </c>
      <c r="D25" s="324"/>
      <c r="E25" s="324"/>
      <c r="F25" s="560">
        <f>F4+F5+F6+F7+F8+F9+F10+F11+F12+F13+F14+F15+F16+F17+F18+F19+F20+F21+F22+F23+F24</f>
        <v>0</v>
      </c>
      <c r="G25" s="560">
        <f>G4+G5+G6+G7+G8+G9+G10+G11+G12+G13+G14+G15+G16+G17+G18+G19+G20+G21+G22+G23+G24</f>
        <v>0</v>
      </c>
      <c r="H25" s="560">
        <f>H4+H5+H6+H7+H8+H9+H10+H11+H12+H13+H14+H15+H16+H17+H18+H19+H20+H21+H22+H23+H24</f>
        <v>0</v>
      </c>
      <c r="I25" s="561">
        <f t="shared" si="0"/>
        <v>0</v>
      </c>
      <c r="J25" s="373"/>
      <c r="K25" s="326"/>
    </row>
    <row r="26" spans="1:13" ht="22.5">
      <c r="A26" s="255"/>
      <c r="M26" s="255"/>
    </row>
    <row r="27" spans="1:13" ht="22.5">
      <c r="A27" s="255"/>
      <c r="C27" s="252" t="s">
        <v>396</v>
      </c>
      <c r="E27" s="258">
        <v>3000000</v>
      </c>
      <c r="M27" s="255"/>
    </row>
    <row r="28" spans="1:13" ht="22.5">
      <c r="A28" s="255"/>
      <c r="C28" s="252" t="s">
        <v>397</v>
      </c>
      <c r="D28" s="579">
        <f>I25</f>
        <v>0</v>
      </c>
      <c r="E28" s="258"/>
      <c r="M28" s="255"/>
    </row>
    <row r="29" spans="1:13" ht="22.5">
      <c r="A29" s="255"/>
      <c r="C29" s="252" t="s">
        <v>398</v>
      </c>
      <c r="D29" s="579">
        <f>' มฐ.2'!J16</f>
        <v>0</v>
      </c>
      <c r="E29" s="258"/>
      <c r="M29" s="255"/>
    </row>
    <row r="30" spans="1:13" ht="22.5">
      <c r="A30" s="255"/>
      <c r="C30" s="252" t="s">
        <v>399</v>
      </c>
      <c r="D30" s="579">
        <f>' มฐ.3'!J14</f>
        <v>0</v>
      </c>
      <c r="E30" s="258"/>
      <c r="M30" s="255"/>
    </row>
    <row r="31" spans="1:13" ht="22.5">
      <c r="A31" s="255"/>
      <c r="C31" s="252" t="s">
        <v>400</v>
      </c>
      <c r="D31" s="579" t="e">
        <f>' มฐ.4'!#REF!</f>
        <v>#REF!</v>
      </c>
      <c r="E31" s="258"/>
      <c r="M31" s="255"/>
    </row>
    <row r="32" spans="1:13" ht="22.5">
      <c r="A32" s="255"/>
      <c r="C32" s="252" t="s">
        <v>401</v>
      </c>
      <c r="D32" s="579">
        <f>'มฐ. 5'!J16</f>
        <v>0</v>
      </c>
      <c r="E32" s="258"/>
      <c r="M32" s="255"/>
    </row>
    <row r="33" spans="1:13" ht="22.5">
      <c r="A33" s="255"/>
      <c r="C33" s="252" t="s">
        <v>404</v>
      </c>
      <c r="D33" s="579" t="e">
        <f>D28+D29+D30+D31+D32</f>
        <v>#REF!</v>
      </c>
      <c r="M33" s="255"/>
    </row>
    <row r="34" spans="1:13" ht="22.5">
      <c r="A34" s="255"/>
      <c r="C34" s="252" t="s">
        <v>394</v>
      </c>
      <c r="E34" s="258" t="e">
        <f>E27-D33</f>
        <v>#REF!</v>
      </c>
      <c r="M34" s="255"/>
    </row>
    <row r="35" spans="1:13" ht="22.5">
      <c r="A35" s="255"/>
      <c r="M35" s="255"/>
    </row>
    <row r="36" ht="22.5">
      <c r="A36" s="255"/>
    </row>
    <row r="37" ht="22.5">
      <c r="A37" s="255"/>
    </row>
    <row r="42" spans="1:10" ht="22.5">
      <c r="A42" s="85">
        <v>8</v>
      </c>
      <c r="B42" s="83" t="s">
        <v>228</v>
      </c>
      <c r="C42" s="90"/>
      <c r="D42" s="85"/>
      <c r="E42" s="403"/>
      <c r="F42" s="84">
        <v>197800</v>
      </c>
      <c r="G42" s="84"/>
      <c r="H42" s="84"/>
      <c r="I42" s="254">
        <f>F42-G42</f>
        <v>197800</v>
      </c>
      <c r="J42" s="85" t="s">
        <v>229</v>
      </c>
    </row>
    <row r="43" spans="1:13" ht="22.5">
      <c r="A43" s="85">
        <v>9</v>
      </c>
      <c r="B43" s="83" t="s">
        <v>239</v>
      </c>
      <c r="C43" s="90"/>
      <c r="D43" s="85"/>
      <c r="E43" s="403"/>
      <c r="F43" s="84">
        <v>149202</v>
      </c>
      <c r="G43" s="84"/>
      <c r="H43" s="84"/>
      <c r="I43" s="254">
        <f>F43-G43</f>
        <v>149202</v>
      </c>
      <c r="J43" s="85" t="s">
        <v>229</v>
      </c>
      <c r="K43" s="256"/>
      <c r="L43" s="256"/>
      <c r="M43" s="255"/>
    </row>
  </sheetData>
  <sheetProtection/>
  <mergeCells count="5">
    <mergeCell ref="A2:A3"/>
    <mergeCell ref="B2:C3"/>
    <mergeCell ref="D2:D3"/>
    <mergeCell ref="F2:I2"/>
    <mergeCell ref="J2:J3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1"/>
  <sheetViews>
    <sheetView zoomScaleSheetLayoutView="120" zoomScalePageLayoutView="0" workbookViewId="0" topLeftCell="A1">
      <selection activeCell="E25" sqref="E25"/>
    </sheetView>
  </sheetViews>
  <sheetFormatPr defaultColWidth="9.140625" defaultRowHeight="12.75"/>
  <cols>
    <col min="1" max="1" width="3.57421875" style="11" customWidth="1"/>
    <col min="2" max="2" width="4.57421875" style="11" customWidth="1"/>
    <col min="3" max="3" width="12.140625" style="19" customWidth="1"/>
    <col min="4" max="4" width="12.57421875" style="11" customWidth="1"/>
    <col min="5" max="5" width="16.140625" style="11" customWidth="1"/>
    <col min="6" max="6" width="16.7109375" style="11" customWidth="1"/>
    <col min="7" max="7" width="10.421875" style="11" customWidth="1"/>
    <col min="8" max="8" width="11.57421875" style="11" customWidth="1"/>
    <col min="9" max="9" width="10.7109375" style="11" customWidth="1"/>
    <col min="10" max="10" width="8.421875" style="11" customWidth="1"/>
    <col min="11" max="11" width="12.140625" style="11" customWidth="1"/>
    <col min="12" max="12" width="13.421875" style="11" customWidth="1"/>
    <col min="13" max="13" width="13.140625" style="11" customWidth="1"/>
    <col min="14" max="14" width="9.140625" style="11" customWidth="1"/>
    <col min="15" max="15" width="10.00390625" style="11" bestFit="1" customWidth="1"/>
    <col min="16" max="16" width="7.00390625" style="11" customWidth="1"/>
    <col min="17" max="17" width="5.8515625" style="11" customWidth="1"/>
    <col min="18" max="21" width="9.140625" style="11" customWidth="1"/>
    <col min="22" max="16384" width="9.140625" style="10" customWidth="1"/>
  </cols>
  <sheetData>
    <row r="1" spans="1:23" ht="24.75">
      <c r="A1" s="26">
        <v>4</v>
      </c>
      <c r="B1" s="1027" t="s">
        <v>403</v>
      </c>
      <c r="C1" s="1027"/>
      <c r="D1" s="1027"/>
      <c r="E1" s="1027"/>
      <c r="M1" s="26"/>
      <c r="V1" s="11"/>
      <c r="W1" s="11"/>
    </row>
    <row r="2" spans="2:23" ht="24.75">
      <c r="B2" s="998" t="s">
        <v>26</v>
      </c>
      <c r="C2" s="999"/>
      <c r="D2" s="999"/>
      <c r="E2" s="999"/>
      <c r="F2" s="296" t="s">
        <v>42</v>
      </c>
      <c r="G2" s="300" t="s">
        <v>0</v>
      </c>
      <c r="H2" s="1013" t="s">
        <v>1</v>
      </c>
      <c r="I2" s="1013"/>
      <c r="J2" s="1013"/>
      <c r="K2" s="1013"/>
      <c r="L2" s="1110" t="s">
        <v>2</v>
      </c>
      <c r="M2" s="371" t="s">
        <v>242</v>
      </c>
      <c r="N2" s="81"/>
      <c r="O2" s="81"/>
      <c r="P2" s="81"/>
      <c r="Q2" s="81"/>
      <c r="V2" s="11"/>
      <c r="W2" s="11"/>
    </row>
    <row r="3" spans="2:23" ht="24.75">
      <c r="B3" s="1014"/>
      <c r="C3" s="1015"/>
      <c r="D3" s="1015"/>
      <c r="E3" s="1015"/>
      <c r="F3" s="301" t="s">
        <v>43</v>
      </c>
      <c r="G3" s="301" t="s">
        <v>44</v>
      </c>
      <c r="H3" s="303" t="s">
        <v>46</v>
      </c>
      <c r="I3" s="303" t="s">
        <v>246</v>
      </c>
      <c r="J3" s="303" t="s">
        <v>273</v>
      </c>
      <c r="K3" s="296" t="s">
        <v>27</v>
      </c>
      <c r="L3" s="1103"/>
      <c r="M3" s="257" t="s">
        <v>243</v>
      </c>
      <c r="N3" s="81"/>
      <c r="O3" s="81"/>
      <c r="P3" s="81"/>
      <c r="Q3" s="81"/>
      <c r="V3" s="11"/>
      <c r="W3" s="11"/>
    </row>
    <row r="4" spans="2:23" ht="23.25" customHeight="1">
      <c r="B4" s="1001"/>
      <c r="C4" s="1002"/>
      <c r="D4" s="1002"/>
      <c r="E4" s="1002"/>
      <c r="F4" s="160"/>
      <c r="G4" s="302"/>
      <c r="H4" s="160"/>
      <c r="I4" s="160"/>
      <c r="J4" s="160"/>
      <c r="K4" s="160"/>
      <c r="L4" s="87"/>
      <c r="M4" s="305" t="s">
        <v>241</v>
      </c>
      <c r="N4" s="81"/>
      <c r="O4" s="81"/>
      <c r="P4" s="81"/>
      <c r="Q4" s="81"/>
      <c r="V4" s="11"/>
      <c r="W4" s="11"/>
    </row>
    <row r="5" spans="2:23" ht="23.25" customHeight="1">
      <c r="B5" s="294"/>
      <c r="C5" s="115"/>
      <c r="D5" s="115"/>
      <c r="E5" s="115"/>
      <c r="F5" s="160"/>
      <c r="G5" s="512"/>
      <c r="H5" s="206"/>
      <c r="I5" s="206"/>
      <c r="J5" s="206"/>
      <c r="K5" s="206">
        <f>H5+I5+J5</f>
        <v>0</v>
      </c>
      <c r="L5" s="87"/>
      <c r="M5" s="305"/>
      <c r="N5" s="81"/>
      <c r="O5" s="81"/>
      <c r="P5" s="81"/>
      <c r="Q5" s="81"/>
      <c r="V5" s="11"/>
      <c r="W5" s="11"/>
    </row>
    <row r="6" spans="2:23" ht="23.25" customHeight="1">
      <c r="B6" s="294"/>
      <c r="C6" s="115"/>
      <c r="D6" s="115"/>
      <c r="E6" s="115"/>
      <c r="F6" s="160"/>
      <c r="G6" s="513"/>
      <c r="H6" s="206"/>
      <c r="I6" s="206"/>
      <c r="J6" s="206"/>
      <c r="K6" s="206">
        <f aca="true" t="shared" si="0" ref="K6:K20">H6+I6+J6</f>
        <v>0</v>
      </c>
      <c r="L6" s="87"/>
      <c r="M6" s="305"/>
      <c r="N6" s="81"/>
      <c r="O6" s="81"/>
      <c r="P6" s="81"/>
      <c r="Q6" s="81"/>
      <c r="V6" s="11"/>
      <c r="W6" s="11"/>
    </row>
    <row r="7" spans="2:23" ht="23.25" customHeight="1">
      <c r="B7" s="294"/>
      <c r="C7" s="115"/>
      <c r="D7" s="115"/>
      <c r="E7" s="115"/>
      <c r="F7" s="160"/>
      <c r="G7" s="513"/>
      <c r="H7" s="206"/>
      <c r="I7" s="206"/>
      <c r="J7" s="206"/>
      <c r="K7" s="206">
        <f t="shared" si="0"/>
        <v>0</v>
      </c>
      <c r="L7" s="87"/>
      <c r="M7" s="305"/>
      <c r="N7" s="81"/>
      <c r="O7" s="81"/>
      <c r="P7" s="81"/>
      <c r="Q7" s="81"/>
      <c r="V7" s="11"/>
      <c r="W7" s="11"/>
    </row>
    <row r="8" spans="2:23" ht="23.25" customHeight="1">
      <c r="B8" s="294"/>
      <c r="C8" s="115"/>
      <c r="D8" s="115"/>
      <c r="E8" s="115"/>
      <c r="F8" s="160"/>
      <c r="G8" s="513"/>
      <c r="H8" s="206"/>
      <c r="I8" s="206"/>
      <c r="J8" s="206"/>
      <c r="K8" s="206">
        <f t="shared" si="0"/>
        <v>0</v>
      </c>
      <c r="L8" s="87"/>
      <c r="M8" s="305"/>
      <c r="N8" s="81"/>
      <c r="O8" s="81"/>
      <c r="P8" s="81"/>
      <c r="Q8" s="81"/>
      <c r="V8" s="11"/>
      <c r="W8" s="11"/>
    </row>
    <row r="9" spans="2:23" ht="23.25" customHeight="1">
      <c r="B9" s="294"/>
      <c r="C9" s="115"/>
      <c r="D9" s="115"/>
      <c r="E9" s="115"/>
      <c r="F9" s="160"/>
      <c r="G9" s="513"/>
      <c r="H9" s="206"/>
      <c r="I9" s="206"/>
      <c r="J9" s="206"/>
      <c r="K9" s="206">
        <f t="shared" si="0"/>
        <v>0</v>
      </c>
      <c r="L9" s="87"/>
      <c r="M9" s="305"/>
      <c r="N9" s="81"/>
      <c r="O9" s="81"/>
      <c r="P9" s="81"/>
      <c r="Q9" s="81"/>
      <c r="V9" s="11"/>
      <c r="W9" s="11"/>
    </row>
    <row r="10" spans="2:23" ht="23.25" customHeight="1">
      <c r="B10" s="294"/>
      <c r="C10" s="115"/>
      <c r="D10" s="115"/>
      <c r="E10" s="115"/>
      <c r="F10" s="160"/>
      <c r="G10" s="513"/>
      <c r="H10" s="206"/>
      <c r="I10" s="206"/>
      <c r="J10" s="206"/>
      <c r="K10" s="206">
        <f t="shared" si="0"/>
        <v>0</v>
      </c>
      <c r="L10" s="87"/>
      <c r="M10" s="305"/>
      <c r="N10" s="81"/>
      <c r="O10" s="81"/>
      <c r="P10" s="81"/>
      <c r="Q10" s="81"/>
      <c r="V10" s="11"/>
      <c r="W10" s="11"/>
    </row>
    <row r="11" spans="2:23" ht="23.25" customHeight="1">
      <c r="B11" s="294"/>
      <c r="C11" s="115"/>
      <c r="D11" s="115"/>
      <c r="E11" s="115"/>
      <c r="F11" s="160"/>
      <c r="G11" s="513"/>
      <c r="H11" s="206"/>
      <c r="I11" s="206"/>
      <c r="J11" s="206"/>
      <c r="K11" s="206">
        <f t="shared" si="0"/>
        <v>0</v>
      </c>
      <c r="L11" s="87"/>
      <c r="M11" s="305"/>
      <c r="N11" s="81"/>
      <c r="O11" s="81"/>
      <c r="P11" s="81"/>
      <c r="Q11" s="81"/>
      <c r="V11" s="11"/>
      <c r="W11" s="11"/>
    </row>
    <row r="12" spans="2:23" ht="23.25" customHeight="1">
      <c r="B12" s="294"/>
      <c r="C12" s="115"/>
      <c r="D12" s="115"/>
      <c r="E12" s="115"/>
      <c r="F12" s="160"/>
      <c r="G12" s="513"/>
      <c r="H12" s="206"/>
      <c r="I12" s="206"/>
      <c r="J12" s="206"/>
      <c r="K12" s="206">
        <f t="shared" si="0"/>
        <v>0</v>
      </c>
      <c r="L12" s="87"/>
      <c r="M12" s="305"/>
      <c r="N12" s="81"/>
      <c r="O12" s="81"/>
      <c r="P12" s="81"/>
      <c r="Q12" s="81"/>
      <c r="V12" s="11"/>
      <c r="W12" s="11"/>
    </row>
    <row r="13" spans="2:23" ht="23.25" customHeight="1">
      <c r="B13" s="294"/>
      <c r="C13" s="115"/>
      <c r="D13" s="115"/>
      <c r="E13" s="115"/>
      <c r="F13" s="49"/>
      <c r="G13" s="437"/>
      <c r="H13" s="206"/>
      <c r="I13" s="206"/>
      <c r="J13" s="206"/>
      <c r="K13" s="206">
        <f t="shared" si="0"/>
        <v>0</v>
      </c>
      <c r="L13" s="87"/>
      <c r="M13" s="305"/>
      <c r="N13" s="81"/>
      <c r="O13" s="81"/>
      <c r="P13" s="81"/>
      <c r="Q13" s="81"/>
      <c r="V13" s="11"/>
      <c r="W13" s="11"/>
    </row>
    <row r="14" spans="2:23" ht="23.25" customHeight="1">
      <c r="B14" s="294"/>
      <c r="C14" s="115"/>
      <c r="D14" s="115"/>
      <c r="E14" s="115"/>
      <c r="F14" s="87"/>
      <c r="G14" s="437"/>
      <c r="H14" s="206"/>
      <c r="I14" s="206"/>
      <c r="J14" s="206"/>
      <c r="K14" s="206">
        <f t="shared" si="0"/>
        <v>0</v>
      </c>
      <c r="L14" s="87"/>
      <c r="M14" s="305"/>
      <c r="N14" s="81"/>
      <c r="O14" s="81"/>
      <c r="P14" s="81"/>
      <c r="Q14" s="81"/>
      <c r="V14" s="11"/>
      <c r="W14" s="11"/>
    </row>
    <row r="15" spans="2:23" ht="23.25" customHeight="1">
      <c r="B15" s="294"/>
      <c r="C15" s="115"/>
      <c r="D15" s="115"/>
      <c r="E15" s="115"/>
      <c r="F15" s="87"/>
      <c r="G15" s="437"/>
      <c r="H15" s="206"/>
      <c r="I15" s="206"/>
      <c r="J15" s="206"/>
      <c r="K15" s="206">
        <f t="shared" si="0"/>
        <v>0</v>
      </c>
      <c r="L15" s="87"/>
      <c r="M15" s="305"/>
      <c r="N15" s="81"/>
      <c r="O15" s="81"/>
      <c r="P15" s="81"/>
      <c r="Q15" s="81"/>
      <c r="V15" s="11"/>
      <c r="W15" s="11"/>
    </row>
    <row r="16" spans="2:23" ht="23.25" customHeight="1">
      <c r="B16" s="294"/>
      <c r="C16" s="115"/>
      <c r="D16" s="115"/>
      <c r="E16" s="115"/>
      <c r="F16" s="87"/>
      <c r="G16" s="437"/>
      <c r="H16" s="206"/>
      <c r="I16" s="206"/>
      <c r="J16" s="206"/>
      <c r="K16" s="206">
        <f t="shared" si="0"/>
        <v>0</v>
      </c>
      <c r="L16" s="87"/>
      <c r="M16" s="305"/>
      <c r="N16" s="81"/>
      <c r="O16" s="81"/>
      <c r="P16" s="81"/>
      <c r="Q16" s="81"/>
      <c r="V16" s="11"/>
      <c r="W16" s="11"/>
    </row>
    <row r="17" spans="2:23" ht="23.25" customHeight="1">
      <c r="B17" s="294"/>
      <c r="C17" s="115"/>
      <c r="D17" s="115"/>
      <c r="E17" s="115"/>
      <c r="F17" s="87"/>
      <c r="G17" s="437"/>
      <c r="H17" s="206"/>
      <c r="I17" s="206"/>
      <c r="J17" s="206"/>
      <c r="K17" s="206">
        <f t="shared" si="0"/>
        <v>0</v>
      </c>
      <c r="L17" s="87"/>
      <c r="M17" s="305"/>
      <c r="N17" s="81"/>
      <c r="O17" s="81"/>
      <c r="P17" s="81"/>
      <c r="Q17" s="81"/>
      <c r="V17" s="11"/>
      <c r="W17" s="11"/>
    </row>
    <row r="18" spans="2:23" ht="23.25" customHeight="1">
      <c r="B18" s="294"/>
      <c r="C18" s="115"/>
      <c r="D18" s="115"/>
      <c r="E18" s="115"/>
      <c r="F18" s="87"/>
      <c r="G18" s="437"/>
      <c r="H18" s="206"/>
      <c r="I18" s="206"/>
      <c r="J18" s="206"/>
      <c r="K18" s="206">
        <f t="shared" si="0"/>
        <v>0</v>
      </c>
      <c r="L18" s="87"/>
      <c r="M18" s="305"/>
      <c r="N18" s="81"/>
      <c r="O18" s="81"/>
      <c r="P18" s="81"/>
      <c r="Q18" s="81"/>
      <c r="V18" s="11"/>
      <c r="W18" s="11"/>
    </row>
    <row r="19" spans="2:23" ht="23.25" customHeight="1">
      <c r="B19" s="294"/>
      <c r="C19" s="115"/>
      <c r="D19" s="115"/>
      <c r="E19" s="115"/>
      <c r="F19" s="87"/>
      <c r="G19" s="437"/>
      <c r="H19" s="206"/>
      <c r="I19" s="206"/>
      <c r="J19" s="206"/>
      <c r="K19" s="206">
        <f t="shared" si="0"/>
        <v>0</v>
      </c>
      <c r="L19" s="87"/>
      <c r="M19" s="305"/>
      <c r="N19" s="81"/>
      <c r="O19" s="81"/>
      <c r="P19" s="81"/>
      <c r="Q19" s="81"/>
      <c r="V19" s="11"/>
      <c r="W19" s="11"/>
    </row>
    <row r="20" spans="2:23" ht="26.25" customHeight="1">
      <c r="B20" s="1108" t="s">
        <v>28</v>
      </c>
      <c r="C20" s="1109"/>
      <c r="D20" s="1109"/>
      <c r="E20" s="1109"/>
      <c r="F20" s="321"/>
      <c r="G20" s="89"/>
      <c r="H20" s="399">
        <f>H5+H6+H7+H8+H9+H10+H11+H12+H13+H14+H15+H16+H17+H18+H19</f>
        <v>0</v>
      </c>
      <c r="I20" s="399">
        <f>I5+I6+I7+I8+I9+I10+I11+I12+I13+I14+I15+I16+I17+I18+I19</f>
        <v>0</v>
      </c>
      <c r="J20" s="399">
        <f>J5+J6+J7+J8+J9+J10+J11+J12+J13+J14+J15+J16+J17+J18+J19</f>
        <v>0</v>
      </c>
      <c r="K20" s="206">
        <f t="shared" si="0"/>
        <v>0</v>
      </c>
      <c r="L20" s="87"/>
      <c r="M20" s="87"/>
      <c r="V20" s="11"/>
      <c r="W20" s="11"/>
    </row>
    <row r="21" spans="11:23" ht="24.75">
      <c r="K21" s="246"/>
      <c r="V21" s="11"/>
      <c r="W21" s="11"/>
    </row>
  </sheetData>
  <sheetProtection/>
  <mergeCells count="5">
    <mergeCell ref="B20:E20"/>
    <mergeCell ref="B1:E1"/>
    <mergeCell ref="B2:E4"/>
    <mergeCell ref="H2:K2"/>
    <mergeCell ref="L2:L3"/>
  </mergeCells>
  <printOptions horizontalCentered="1"/>
  <pageMargins left="0.1968503937007874" right="0" top="0.7874015748031497" bottom="0.7086614173228347" header="0.5118110236220472" footer="0.3543307086614173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J57" sqref="J57"/>
    </sheetView>
  </sheetViews>
  <sheetFormatPr defaultColWidth="9.140625" defaultRowHeight="12.75"/>
  <sheetData>
    <row r="2" spans="1:16" ht="48" customHeight="1">
      <c r="A2" s="1112" t="s">
        <v>17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</row>
    <row r="3" spans="1:16" ht="36" customHeight="1">
      <c r="A3" s="2"/>
      <c r="B3" s="1113" t="s">
        <v>16</v>
      </c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</row>
    <row r="4" spans="1:1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51" customHeight="1">
      <c r="A5" s="1111" t="s">
        <v>18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</row>
    <row r="6" spans="1:16" ht="51.75">
      <c r="A6" s="1"/>
      <c r="B6" s="1114" t="s">
        <v>21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</row>
    <row r="7" ht="15" customHeight="1"/>
    <row r="8" spans="1:16" ht="48" customHeight="1">
      <c r="A8" s="1111" t="s">
        <v>20</v>
      </c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  <c r="O8" s="1111"/>
      <c r="P8" s="1111"/>
    </row>
    <row r="9" spans="1:16" ht="46.5" customHeight="1">
      <c r="A9" s="5"/>
      <c r="B9" s="1111" t="s">
        <v>19</v>
      </c>
      <c r="C9" s="1111"/>
      <c r="D9" s="1111"/>
      <c r="E9" s="1111"/>
      <c r="F9" s="1111"/>
      <c r="G9" s="1111"/>
      <c r="H9" s="1111"/>
      <c r="I9" s="1111"/>
      <c r="J9" s="1111"/>
      <c r="K9" s="1111"/>
      <c r="L9" s="1111"/>
      <c r="M9" s="1111"/>
      <c r="N9" s="1111"/>
      <c r="O9" s="1111"/>
      <c r="P9" s="1111"/>
    </row>
    <row r="10" spans="1:16" ht="13.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51.75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48" customHeight="1">
      <c r="B12" s="4" t="s">
        <v>23</v>
      </c>
    </row>
    <row r="14" ht="51">
      <c r="A14" s="9" t="s">
        <v>25</v>
      </c>
    </row>
    <row r="15" ht="45.75" customHeight="1">
      <c r="B15" s="8" t="s">
        <v>24</v>
      </c>
    </row>
    <row r="16" ht="48" customHeight="1">
      <c r="B16" s="7"/>
    </row>
  </sheetData>
  <sheetProtection/>
  <mergeCells count="6">
    <mergeCell ref="B9:P9"/>
    <mergeCell ref="A2:P2"/>
    <mergeCell ref="B3:P3"/>
    <mergeCell ref="A5:P5"/>
    <mergeCell ref="B6:P6"/>
    <mergeCell ref="A8:P8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="86" zoomScaleNormal="86" zoomScalePageLayoutView="0" workbookViewId="0" topLeftCell="A1">
      <selection activeCell="O11" sqref="O11"/>
    </sheetView>
  </sheetViews>
  <sheetFormatPr defaultColWidth="9.140625" defaultRowHeight="12.75"/>
  <sheetData>
    <row r="2" spans="1:16" ht="48" customHeight="1">
      <c r="A2" s="1112" t="s">
        <v>17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</row>
    <row r="3" spans="1:16" ht="36" customHeight="1">
      <c r="A3" s="2"/>
      <c r="B3" s="1113" t="s">
        <v>16</v>
      </c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</row>
    <row r="4" spans="1:1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51" customHeight="1">
      <c r="A5" s="1111" t="s">
        <v>18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</row>
    <row r="6" spans="1:16" ht="51.75">
      <c r="A6" s="1"/>
      <c r="B6" s="1114" t="s">
        <v>21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</row>
    <row r="7" ht="15" customHeight="1"/>
    <row r="8" spans="1:16" ht="48" customHeight="1">
      <c r="A8" s="1111" t="s">
        <v>20</v>
      </c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  <c r="O8" s="1111"/>
      <c r="P8" s="1111"/>
    </row>
    <row r="9" spans="1:16" ht="46.5" customHeight="1">
      <c r="A9" s="5"/>
      <c r="B9" s="1111" t="s">
        <v>19</v>
      </c>
      <c r="C9" s="1111"/>
      <c r="D9" s="1111"/>
      <c r="E9" s="1111"/>
      <c r="F9" s="1111"/>
      <c r="G9" s="1111"/>
      <c r="H9" s="1111"/>
      <c r="I9" s="1111"/>
      <c r="J9" s="1111"/>
      <c r="K9" s="1111"/>
      <c r="L9" s="1111"/>
      <c r="M9" s="1111"/>
      <c r="N9" s="1111"/>
      <c r="O9" s="1111"/>
      <c r="P9" s="1111"/>
    </row>
    <row r="10" spans="1:16" ht="13.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51.75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48" customHeight="1">
      <c r="B12" s="4" t="s">
        <v>23</v>
      </c>
    </row>
    <row r="14" ht="51">
      <c r="A14" s="9" t="s">
        <v>25</v>
      </c>
    </row>
    <row r="15" ht="45.75" customHeight="1">
      <c r="B15" s="8" t="s">
        <v>24</v>
      </c>
    </row>
    <row r="16" ht="48" customHeight="1">
      <c r="B16" s="7"/>
    </row>
  </sheetData>
  <sheetProtection/>
  <mergeCells count="6">
    <mergeCell ref="B9:P9"/>
    <mergeCell ref="A5:P5"/>
    <mergeCell ref="B3:P3"/>
    <mergeCell ref="A2:P2"/>
    <mergeCell ref="B6:P6"/>
    <mergeCell ref="A8:P8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91" zoomScaleNormal="91" zoomScalePageLayoutView="0" workbookViewId="0" topLeftCell="A7">
      <selection activeCell="D16" sqref="D16"/>
    </sheetView>
  </sheetViews>
  <sheetFormatPr defaultColWidth="9.140625" defaultRowHeight="12.75"/>
  <cols>
    <col min="1" max="1" width="3.421875" style="420" customWidth="1"/>
    <col min="2" max="2" width="23.28125" style="420" customWidth="1"/>
    <col min="3" max="3" width="20.140625" style="420" customWidth="1"/>
    <col min="4" max="4" width="17.57421875" style="420" customWidth="1"/>
    <col min="5" max="5" width="19.7109375" style="420" bestFit="1" customWidth="1"/>
    <col min="6" max="6" width="15.8515625" style="420" customWidth="1"/>
    <col min="7" max="7" width="15.57421875" style="420" bestFit="1" customWidth="1"/>
    <col min="8" max="13" width="15.57421875" style="420" customWidth="1"/>
    <col min="14" max="14" width="14.140625" style="420" bestFit="1" customWidth="1"/>
    <col min="15" max="15" width="14.57421875" style="420" customWidth="1"/>
    <col min="16" max="16" width="14.00390625" style="420" bestFit="1" customWidth="1"/>
    <col min="17" max="17" width="14.7109375" style="420" customWidth="1"/>
    <col min="18" max="18" width="13.421875" style="420" bestFit="1" customWidth="1"/>
    <col min="19" max="19" width="16.00390625" style="420" bestFit="1" customWidth="1"/>
    <col min="20" max="20" width="11.421875" style="420" bestFit="1" customWidth="1"/>
    <col min="21" max="21" width="12.421875" style="420" bestFit="1" customWidth="1"/>
    <col min="22" max="16384" width="9.140625" style="420" customWidth="1"/>
  </cols>
  <sheetData>
    <row r="1" spans="2:6" ht="31.5">
      <c r="B1" s="1164" t="s">
        <v>778</v>
      </c>
      <c r="C1" s="1164"/>
      <c r="D1" s="1164"/>
      <c r="E1" s="1164"/>
      <c r="F1" s="1164"/>
    </row>
    <row r="2" spans="2:6" ht="27.75">
      <c r="B2" s="1165" t="s">
        <v>821</v>
      </c>
      <c r="C2" s="1165"/>
      <c r="D2" s="1165"/>
      <c r="E2" s="1165"/>
      <c r="F2" s="1165"/>
    </row>
    <row r="3" spans="2:6" ht="31.5">
      <c r="B3" s="1166" t="s">
        <v>815</v>
      </c>
      <c r="C3" s="1167"/>
      <c r="D3" s="1167"/>
      <c r="E3" s="1167"/>
      <c r="F3" s="1167"/>
    </row>
    <row r="4" spans="2:6" ht="27.75" customHeight="1">
      <c r="B4" s="1166" t="s">
        <v>818</v>
      </c>
      <c r="C4" s="1167"/>
      <c r="D4" s="1167"/>
      <c r="E4" s="1167"/>
      <c r="F4" s="1167"/>
    </row>
    <row r="5" spans="2:6" ht="31.5">
      <c r="B5" s="1168" t="s">
        <v>816</v>
      </c>
      <c r="C5" s="1167"/>
      <c r="D5" s="1167"/>
      <c r="E5" s="1167"/>
      <c r="F5" s="1167"/>
    </row>
    <row r="6" spans="2:16" ht="27.75">
      <c r="B6" s="1116" t="s">
        <v>775</v>
      </c>
      <c r="C6" s="1116" t="s">
        <v>46</v>
      </c>
      <c r="D6" s="1116" t="s">
        <v>246</v>
      </c>
      <c r="E6" s="1116" t="s">
        <v>27</v>
      </c>
      <c r="F6" s="1116" t="s">
        <v>26</v>
      </c>
      <c r="P6" s="908">
        <v>191200</v>
      </c>
    </row>
    <row r="7" spans="2:16" ht="31.5">
      <c r="B7" s="1117" t="s">
        <v>308</v>
      </c>
      <c r="C7" s="1120">
        <v>1253640</v>
      </c>
      <c r="D7" s="1124">
        <f>'กลยุทธ์1 '!I174</f>
        <v>2076600</v>
      </c>
      <c r="E7" s="1169">
        <f>'กลยุทธ์1 '!K174</f>
        <v>3330240</v>
      </c>
      <c r="F7" s="1172">
        <v>24</v>
      </c>
      <c r="G7" s="715"/>
      <c r="H7" s="715"/>
      <c r="I7" s="715"/>
      <c r="J7" s="715"/>
      <c r="K7" s="715"/>
      <c r="L7" s="715"/>
      <c r="M7" s="715"/>
      <c r="P7" s="908">
        <v>1004600</v>
      </c>
    </row>
    <row r="8" spans="2:16" ht="31.5">
      <c r="B8" s="1117" t="s">
        <v>309</v>
      </c>
      <c r="C8" s="1121">
        <v>190450</v>
      </c>
      <c r="D8" s="1124">
        <f>'กลยุทธ์ 2'!G58</f>
        <v>110000</v>
      </c>
      <c r="E8" s="1169">
        <f>'กลยุทธ์ 2'!I58</f>
        <v>300450</v>
      </c>
      <c r="F8" s="1172">
        <v>4</v>
      </c>
      <c r="G8" s="715"/>
      <c r="H8" s="715"/>
      <c r="I8" s="715"/>
      <c r="J8" s="715"/>
      <c r="K8" s="715"/>
      <c r="L8" s="715"/>
      <c r="M8" s="715"/>
      <c r="P8" s="908">
        <f>SUM(P6:P7)</f>
        <v>1195800</v>
      </c>
    </row>
    <row r="9" spans="2:16" ht="31.5">
      <c r="B9" s="1117" t="s">
        <v>310</v>
      </c>
      <c r="C9" s="1120">
        <v>135000</v>
      </c>
      <c r="D9" s="1124"/>
      <c r="E9" s="1169">
        <f>'กลยุทธ์ 3'!J99</f>
        <v>135000</v>
      </c>
      <c r="F9" s="1172">
        <v>1</v>
      </c>
      <c r="P9" s="908">
        <v>125000</v>
      </c>
    </row>
    <row r="10" spans="2:16" ht="31.5">
      <c r="B10" s="1117" t="s">
        <v>311</v>
      </c>
      <c r="C10" s="1120">
        <v>196290</v>
      </c>
      <c r="D10" s="1124"/>
      <c r="E10" s="1169">
        <f>'กลยุทธ์ 4'!J64</f>
        <v>196290</v>
      </c>
      <c r="F10" s="1172">
        <v>6</v>
      </c>
      <c r="P10" s="908">
        <f>P8-P9</f>
        <v>1070800</v>
      </c>
    </row>
    <row r="11" spans="2:16" ht="31.5">
      <c r="B11" s="1117" t="s">
        <v>312</v>
      </c>
      <c r="C11" s="1120">
        <v>2864760</v>
      </c>
      <c r="D11" s="1125">
        <v>81200</v>
      </c>
      <c r="E11" s="1169">
        <f>'กลยุทธ์ 5sum'!J88</f>
        <v>2945960</v>
      </c>
      <c r="F11" s="1172">
        <v>11</v>
      </c>
      <c r="P11" s="948">
        <f>D8+D11</f>
        <v>191200</v>
      </c>
    </row>
    <row r="12" spans="2:6" ht="31.5">
      <c r="B12" s="1118" t="s">
        <v>777</v>
      </c>
      <c r="C12" s="1122">
        <v>3359860</v>
      </c>
      <c r="D12" s="1126"/>
      <c r="E12" s="1170">
        <f>' มฐ.1'!J41</f>
        <v>3359860</v>
      </c>
      <c r="F12" s="1172">
        <v>6</v>
      </c>
    </row>
    <row r="13" spans="2:6" ht="31.5">
      <c r="B13" s="1118" t="s">
        <v>400</v>
      </c>
      <c r="C13" s="1122" t="s">
        <v>767</v>
      </c>
      <c r="D13" s="1126"/>
      <c r="E13" s="1170"/>
      <c r="F13" s="1172">
        <v>1</v>
      </c>
    </row>
    <row r="14" spans="2:6" ht="27.75">
      <c r="B14" s="1119" t="s">
        <v>27</v>
      </c>
      <c r="C14" s="1123">
        <f>SUM(C7:C12)</f>
        <v>8000000</v>
      </c>
      <c r="D14" s="1127">
        <f>SUM(D7:D13)</f>
        <v>2267800</v>
      </c>
      <c r="E14" s="1171">
        <f>SUM(E7:E13)</f>
        <v>10267800</v>
      </c>
      <c r="F14" s="1173">
        <f>SUM(F7:F13)</f>
        <v>53</v>
      </c>
    </row>
    <row r="16" spans="2:6" ht="24.75">
      <c r="B16" s="1162" t="s">
        <v>817</v>
      </c>
      <c r="C16" s="1163"/>
      <c r="D16" s="1163"/>
      <c r="E16" s="1163"/>
      <c r="F16" s="1163"/>
    </row>
    <row r="17" spans="1:6" ht="24.75">
      <c r="A17" s="1128" t="s">
        <v>227</v>
      </c>
      <c r="B17" s="1129" t="s">
        <v>302</v>
      </c>
      <c r="C17" s="1129" t="s">
        <v>1</v>
      </c>
      <c r="D17" s="1130" t="s">
        <v>813</v>
      </c>
      <c r="E17" s="1131"/>
      <c r="F17" s="1132"/>
    </row>
    <row r="18" spans="1:6" ht="24.75">
      <c r="A18" s="1133"/>
      <c r="B18" s="1137" t="s">
        <v>811</v>
      </c>
      <c r="C18" s="1138"/>
      <c r="D18" s="1138"/>
      <c r="E18" s="1139"/>
      <c r="F18" s="1140"/>
    </row>
    <row r="19" spans="1:16" ht="24.75">
      <c r="A19" s="816">
        <v>1</v>
      </c>
      <c r="B19" s="1143" t="s">
        <v>814</v>
      </c>
      <c r="C19" s="1146">
        <v>8000000</v>
      </c>
      <c r="D19" s="1152" t="s">
        <v>824</v>
      </c>
      <c r="E19" s="1153"/>
      <c r="F19" s="1154"/>
      <c r="N19" s="708">
        <v>3000000</v>
      </c>
      <c r="O19" s="708">
        <v>3000000</v>
      </c>
      <c r="P19" s="929">
        <f>SUM(N19:O19)</f>
        <v>6000000</v>
      </c>
    </row>
    <row r="20" spans="1:21" ht="24.75">
      <c r="A20" s="816">
        <v>2</v>
      </c>
      <c r="B20" s="1144" t="s">
        <v>794</v>
      </c>
      <c r="C20" s="1147">
        <v>879600</v>
      </c>
      <c r="D20" s="1155" t="s">
        <v>822</v>
      </c>
      <c r="E20" s="1156"/>
      <c r="F20" s="1157"/>
      <c r="N20" s="708">
        <v>458900</v>
      </c>
      <c r="O20" s="708">
        <v>111500</v>
      </c>
      <c r="P20" s="708">
        <v>99200</v>
      </c>
      <c r="Q20" s="708">
        <v>90000</v>
      </c>
      <c r="R20" s="708">
        <v>10000</v>
      </c>
      <c r="S20" s="708">
        <v>30000</v>
      </c>
      <c r="T20" s="708">
        <v>80000</v>
      </c>
      <c r="U20" s="929">
        <f>SUM(N20:T20)</f>
        <v>879600</v>
      </c>
    </row>
    <row r="21" spans="1:16" ht="24.75">
      <c r="A21" s="816">
        <v>3</v>
      </c>
      <c r="B21" s="1144" t="s">
        <v>794</v>
      </c>
      <c r="C21" s="1147">
        <v>110000</v>
      </c>
      <c r="D21" s="1158" t="s">
        <v>823</v>
      </c>
      <c r="E21" s="1156"/>
      <c r="F21" s="1157"/>
      <c r="N21" s="708">
        <v>60000</v>
      </c>
      <c r="O21" s="708">
        <v>90000</v>
      </c>
      <c r="P21" s="929">
        <f>SUM(N21:O21)</f>
        <v>150000</v>
      </c>
    </row>
    <row r="22" spans="1:16" ht="24.75">
      <c r="A22" s="816">
        <v>4</v>
      </c>
      <c r="B22" s="1145" t="s">
        <v>794</v>
      </c>
      <c r="C22" s="1148">
        <v>81200</v>
      </c>
      <c r="D22" s="1159" t="s">
        <v>825</v>
      </c>
      <c r="E22" s="1160"/>
      <c r="F22" s="1161"/>
      <c r="N22" s="708">
        <v>33900</v>
      </c>
      <c r="O22" s="708">
        <v>47300</v>
      </c>
      <c r="P22" s="929">
        <f>SUM(N22:O22)</f>
        <v>81200</v>
      </c>
    </row>
    <row r="23" spans="1:16" ht="24.75">
      <c r="A23" s="816"/>
      <c r="B23" s="1141" t="s">
        <v>812</v>
      </c>
      <c r="C23" s="1142"/>
      <c r="D23" s="1135"/>
      <c r="E23" s="1135"/>
      <c r="F23" s="1136"/>
      <c r="N23" s="708"/>
      <c r="O23" s="708"/>
      <c r="P23" s="929"/>
    </row>
    <row r="24" spans="1:14" ht="24.75">
      <c r="A24" s="816">
        <v>5</v>
      </c>
      <c r="B24" s="1151" t="s">
        <v>794</v>
      </c>
      <c r="C24" s="1149">
        <v>125000</v>
      </c>
      <c r="D24" s="1152" t="s">
        <v>826</v>
      </c>
      <c r="E24" s="1153"/>
      <c r="F24" s="1154"/>
      <c r="N24" s="708">
        <v>125000</v>
      </c>
    </row>
    <row r="25" spans="1:19" ht="24.75">
      <c r="A25" s="1134">
        <v>6</v>
      </c>
      <c r="B25" s="1145" t="s">
        <v>794</v>
      </c>
      <c r="C25" s="1150">
        <v>1072000</v>
      </c>
      <c r="D25" s="1159" t="s">
        <v>827</v>
      </c>
      <c r="E25" s="1160"/>
      <c r="F25" s="1161"/>
      <c r="N25" s="708">
        <v>365000</v>
      </c>
      <c r="O25" s="708">
        <v>440000</v>
      </c>
      <c r="P25" s="706">
        <v>180000</v>
      </c>
      <c r="Q25" s="708">
        <v>87000</v>
      </c>
      <c r="R25" s="929">
        <f>SUM(N25:Q25)</f>
        <v>1072000</v>
      </c>
      <c r="S25" s="420" t="s">
        <v>530</v>
      </c>
    </row>
    <row r="26" spans="3:6" ht="24.75">
      <c r="C26" s="715"/>
      <c r="D26" s="706"/>
      <c r="E26" s="706"/>
      <c r="F26" s="715"/>
    </row>
    <row r="27" spans="2:6" ht="31.5">
      <c r="B27" s="928"/>
      <c r="E27" s="929"/>
      <c r="F27" s="947"/>
    </row>
    <row r="28" spans="2:6" ht="31.5">
      <c r="B28" s="928"/>
      <c r="E28" s="929"/>
      <c r="F28" s="947"/>
    </row>
    <row r="29" spans="2:6" ht="31.5">
      <c r="B29" s="928"/>
      <c r="E29" s="929"/>
      <c r="F29" s="947"/>
    </row>
    <row r="30" spans="2:6" ht="31.5">
      <c r="B30" s="928"/>
      <c r="E30" s="929"/>
      <c r="F30" s="947"/>
    </row>
    <row r="31" spans="2:6" ht="31.5">
      <c r="B31" s="928"/>
      <c r="E31" s="929"/>
      <c r="F31" s="947"/>
    </row>
    <row r="32" spans="2:6" ht="31.5">
      <c r="B32" s="928"/>
      <c r="E32" s="929"/>
      <c r="F32" s="947"/>
    </row>
    <row r="33" spans="2:6" ht="31.5">
      <c r="B33" s="928"/>
      <c r="E33" s="929"/>
      <c r="F33" s="947"/>
    </row>
    <row r="34" spans="2:6" ht="31.5">
      <c r="B34" s="928"/>
      <c r="E34" s="929"/>
      <c r="F34" s="947"/>
    </row>
    <row r="35" spans="2:6" ht="31.5">
      <c r="B35" s="928"/>
      <c r="E35" s="929"/>
      <c r="F35" s="947"/>
    </row>
    <row r="36" spans="2:6" ht="31.5">
      <c r="B36" s="928"/>
      <c r="E36" s="929"/>
      <c r="F36" s="947"/>
    </row>
    <row r="37" spans="2:6" ht="31.5">
      <c r="B37" s="928"/>
      <c r="E37" s="929"/>
      <c r="F37" s="947"/>
    </row>
    <row r="38" spans="2:6" ht="31.5">
      <c r="B38" s="928"/>
      <c r="E38" s="929"/>
      <c r="F38" s="947"/>
    </row>
    <row r="39" spans="2:6" ht="31.5">
      <c r="B39" s="928"/>
      <c r="E39" s="929"/>
      <c r="F39" s="947"/>
    </row>
    <row r="40" spans="3:16" ht="24.75">
      <c r="C40" s="715"/>
      <c r="D40" s="715"/>
      <c r="N40" s="420">
        <v>620000</v>
      </c>
      <c r="P40" s="420">
        <v>440000</v>
      </c>
    </row>
    <row r="41" spans="14:16" ht="24.75">
      <c r="N41" s="420">
        <v>87000</v>
      </c>
      <c r="P41" s="420">
        <v>180000</v>
      </c>
    </row>
    <row r="42" spans="14:16" ht="24.75">
      <c r="N42" s="420">
        <v>50000</v>
      </c>
      <c r="P42" s="420">
        <f>SUM(P40:P41)</f>
        <v>620000</v>
      </c>
    </row>
    <row r="43" spans="3:14" ht="24.75">
      <c r="C43" s="706">
        <f>C20+C24</f>
        <v>1004600</v>
      </c>
      <c r="N43" s="420">
        <v>40000</v>
      </c>
    </row>
    <row r="44" spans="3:14" ht="24.75">
      <c r="C44" s="706">
        <f>C25</f>
        <v>1072000</v>
      </c>
      <c r="D44" s="715">
        <f>D8+D11</f>
        <v>191200</v>
      </c>
      <c r="N44" s="420">
        <v>50000</v>
      </c>
    </row>
    <row r="45" spans="3:14" ht="24.75">
      <c r="C45" s="706">
        <f>SUM(C43:C44)</f>
        <v>2076600</v>
      </c>
      <c r="D45" s="715">
        <f>C21+C22</f>
        <v>191200</v>
      </c>
      <c r="N45" s="420">
        <v>200000</v>
      </c>
    </row>
    <row r="46" spans="5:14" ht="24.75">
      <c r="E46" s="715"/>
      <c r="F46" s="715"/>
      <c r="N46" s="420">
        <v>240000</v>
      </c>
    </row>
    <row r="47" ht="24.75">
      <c r="N47" s="420">
        <f>SUM(N40:N46)</f>
        <v>1287000</v>
      </c>
    </row>
    <row r="48" spans="16:18" ht="24.75">
      <c r="P48" s="715">
        <v>50000</v>
      </c>
      <c r="Q48" s="420">
        <v>45000</v>
      </c>
      <c r="R48" s="715">
        <f>SUM(P48:Q48)</f>
        <v>95000</v>
      </c>
    </row>
    <row r="49" spans="16:18" ht="24.75">
      <c r="P49" s="715">
        <v>50000</v>
      </c>
      <c r="Q49" s="420">
        <v>35000</v>
      </c>
      <c r="R49" s="715">
        <f>SUM(P49:Q49)</f>
        <v>85000</v>
      </c>
    </row>
    <row r="50" spans="16:18" ht="24.75">
      <c r="P50" s="715">
        <v>50000</v>
      </c>
      <c r="Q50" s="420">
        <v>35000</v>
      </c>
      <c r="R50" s="715">
        <f>SUM(P50:Q50)</f>
        <v>85000</v>
      </c>
    </row>
    <row r="51" spans="16:18" ht="24.75">
      <c r="P51" s="715">
        <v>50000</v>
      </c>
      <c r="Q51" s="420">
        <v>25000</v>
      </c>
      <c r="R51" s="715">
        <f>SUM(P51:Q51)</f>
        <v>75000</v>
      </c>
    </row>
    <row r="52" ht="24.75">
      <c r="R52" s="715">
        <f>SUM(R48:R51)</f>
        <v>340000</v>
      </c>
    </row>
  </sheetData>
  <sheetProtection/>
  <mergeCells count="3">
    <mergeCell ref="B2:F2"/>
    <mergeCell ref="D17:F17"/>
    <mergeCell ref="B1:F1"/>
  </mergeCells>
  <printOptions horizontalCentered="1"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420" customWidth="1"/>
    <col min="2" max="2" width="7.140625" style="420" customWidth="1"/>
    <col min="3" max="3" width="40.00390625" style="420" customWidth="1"/>
    <col min="4" max="4" width="10.7109375" style="420" customWidth="1"/>
    <col min="5" max="5" width="9.7109375" style="420" customWidth="1"/>
    <col min="6" max="16384" width="9.140625" style="420" customWidth="1"/>
  </cols>
  <sheetData>
    <row r="1" spans="1:5" ht="24.75">
      <c r="A1" s="421" t="s">
        <v>301</v>
      </c>
      <c r="B1" s="1115" t="s">
        <v>302</v>
      </c>
      <c r="C1" s="1115"/>
      <c r="D1" s="421" t="s">
        <v>303</v>
      </c>
      <c r="E1" s="421" t="s">
        <v>218</v>
      </c>
    </row>
    <row r="2" spans="1:5" ht="24.75">
      <c r="A2" s="422">
        <v>1</v>
      </c>
      <c r="B2" s="423" t="s">
        <v>304</v>
      </c>
      <c r="C2" s="423"/>
      <c r="D2" s="422">
        <v>1</v>
      </c>
      <c r="E2" s="422" t="s">
        <v>218</v>
      </c>
    </row>
    <row r="3" spans="1:5" ht="24.75">
      <c r="A3" s="422">
        <v>2</v>
      </c>
      <c r="B3" s="423" t="s">
        <v>305</v>
      </c>
      <c r="C3" s="423"/>
      <c r="D3" s="422">
        <v>9</v>
      </c>
      <c r="E3" s="422" t="s">
        <v>218</v>
      </c>
    </row>
    <row r="4" spans="1:5" ht="24.75">
      <c r="A4" s="422">
        <v>3</v>
      </c>
      <c r="B4" s="423" t="s">
        <v>306</v>
      </c>
      <c r="C4" s="423"/>
      <c r="D4" s="422">
        <v>8</v>
      </c>
      <c r="E4" s="422" t="s">
        <v>218</v>
      </c>
    </row>
    <row r="5" spans="1:5" ht="24.75">
      <c r="A5" s="422"/>
      <c r="B5" s="423" t="s">
        <v>307</v>
      </c>
      <c r="C5" s="423"/>
      <c r="D5" s="422"/>
      <c r="E5" s="422"/>
    </row>
    <row r="6" spans="1:5" ht="24.75">
      <c r="A6" s="422">
        <v>4</v>
      </c>
      <c r="B6" s="424" t="s">
        <v>313</v>
      </c>
      <c r="C6" s="423" t="s">
        <v>308</v>
      </c>
      <c r="D6" s="422">
        <v>19</v>
      </c>
      <c r="E6" s="422" t="s">
        <v>218</v>
      </c>
    </row>
    <row r="7" spans="1:5" ht="24.75">
      <c r="A7" s="422">
        <v>5</v>
      </c>
      <c r="B7" s="424" t="s">
        <v>313</v>
      </c>
      <c r="C7" s="423" t="s">
        <v>309</v>
      </c>
      <c r="D7" s="422">
        <v>3</v>
      </c>
      <c r="E7" s="422" t="s">
        <v>218</v>
      </c>
    </row>
    <row r="8" spans="1:5" ht="24.75">
      <c r="A8" s="422">
        <v>6</v>
      </c>
      <c r="B8" s="424" t="s">
        <v>313</v>
      </c>
      <c r="C8" s="423" t="s">
        <v>310</v>
      </c>
      <c r="D8" s="422">
        <v>8</v>
      </c>
      <c r="E8" s="422" t="s">
        <v>218</v>
      </c>
    </row>
    <row r="9" spans="1:5" ht="24.75">
      <c r="A9" s="422">
        <v>7</v>
      </c>
      <c r="B9" s="424" t="s">
        <v>313</v>
      </c>
      <c r="C9" s="423" t="s">
        <v>311</v>
      </c>
      <c r="D9" s="422">
        <v>5</v>
      </c>
      <c r="E9" s="422" t="s">
        <v>218</v>
      </c>
    </row>
    <row r="10" spans="1:5" ht="24.75">
      <c r="A10" s="422">
        <v>8</v>
      </c>
      <c r="B10" s="424" t="s">
        <v>313</v>
      </c>
      <c r="C10" s="423" t="s">
        <v>312</v>
      </c>
      <c r="D10" s="422">
        <v>2</v>
      </c>
      <c r="E10" s="422" t="s">
        <v>218</v>
      </c>
    </row>
    <row r="11" spans="1:5" ht="24.75">
      <c r="A11" s="422">
        <v>9</v>
      </c>
      <c r="B11" s="424" t="s">
        <v>313</v>
      </c>
      <c r="C11" s="423" t="s">
        <v>316</v>
      </c>
      <c r="D11" s="422">
        <v>4</v>
      </c>
      <c r="E11" s="422" t="s">
        <v>218</v>
      </c>
    </row>
    <row r="12" spans="1:5" ht="24.75">
      <c r="A12" s="422">
        <v>10</v>
      </c>
      <c r="B12" s="423" t="s">
        <v>314</v>
      </c>
      <c r="C12" s="423"/>
      <c r="D12" s="422">
        <v>7</v>
      </c>
      <c r="E12" s="422" t="s">
        <v>218</v>
      </c>
    </row>
    <row r="13" spans="1:5" ht="24.75">
      <c r="A13" s="422">
        <v>11</v>
      </c>
      <c r="B13" s="423" t="s">
        <v>315</v>
      </c>
      <c r="C13" s="423"/>
      <c r="D13" s="422">
        <v>117</v>
      </c>
      <c r="E13" s="422" t="s">
        <v>218</v>
      </c>
    </row>
    <row r="14" spans="1:5" ht="24.75">
      <c r="A14" s="422">
        <v>12</v>
      </c>
      <c r="B14" s="423" t="s">
        <v>253</v>
      </c>
      <c r="C14" s="423"/>
      <c r="D14" s="422">
        <v>2</v>
      </c>
      <c r="E14" s="422" t="s">
        <v>218</v>
      </c>
    </row>
    <row r="15" spans="1:5" ht="24.75">
      <c r="A15" s="422">
        <v>13</v>
      </c>
      <c r="B15" s="423" t="s">
        <v>317</v>
      </c>
      <c r="C15" s="423"/>
      <c r="D15" s="422">
        <v>20</v>
      </c>
      <c r="E15" s="422" t="s">
        <v>218</v>
      </c>
    </row>
    <row r="16" spans="1:5" ht="24.75">
      <c r="A16" s="422"/>
      <c r="B16" s="424" t="s">
        <v>313</v>
      </c>
      <c r="C16" s="423" t="s">
        <v>318</v>
      </c>
      <c r="D16" s="422"/>
      <c r="E16" s="422"/>
    </row>
    <row r="17" spans="1:5" ht="24.75">
      <c r="A17" s="422"/>
      <c r="B17" s="424" t="s">
        <v>313</v>
      </c>
      <c r="C17" s="423" t="s">
        <v>319</v>
      </c>
      <c r="D17" s="422"/>
      <c r="E17" s="422"/>
    </row>
    <row r="18" spans="1:5" ht="24.75">
      <c r="A18" s="422">
        <v>14</v>
      </c>
      <c r="B18" s="423" t="s">
        <v>320</v>
      </c>
      <c r="C18" s="423"/>
      <c r="D18" s="422">
        <v>25</v>
      </c>
      <c r="E18" s="422" t="s">
        <v>218</v>
      </c>
    </row>
    <row r="19" spans="1:5" ht="24.75">
      <c r="A19" s="422"/>
      <c r="B19" s="423" t="s">
        <v>321</v>
      </c>
      <c r="C19" s="423"/>
      <c r="D19" s="422"/>
      <c r="E19" s="422"/>
    </row>
    <row r="20" spans="1:5" ht="24.75">
      <c r="A20" s="423"/>
      <c r="B20" s="423"/>
      <c r="C20" s="421" t="s">
        <v>27</v>
      </c>
      <c r="D20" s="421">
        <f>SUM(D2:D19)</f>
        <v>230</v>
      </c>
      <c r="E20" s="421" t="s">
        <v>218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J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7109375" style="0" bestFit="1" customWidth="1"/>
    <col min="5" max="5" width="11.57421875" style="0" bestFit="1" customWidth="1"/>
    <col min="6" max="6" width="11.421875" style="0" customWidth="1"/>
    <col min="7" max="7" width="27.8515625" style="0" bestFit="1" customWidth="1"/>
  </cols>
  <sheetData>
    <row r="7" spans="2:10" ht="19.5">
      <c r="B7" s="426"/>
      <c r="C7" s="426"/>
      <c r="D7" s="426"/>
      <c r="E7" s="426"/>
      <c r="F7" s="426"/>
      <c r="G7" s="426"/>
      <c r="H7" s="426"/>
      <c r="I7" s="426"/>
      <c r="J7" s="426"/>
    </row>
    <row r="8" spans="1:10" ht="19.5">
      <c r="A8" s="426">
        <v>108125</v>
      </c>
      <c r="B8" s="426" t="s">
        <v>325</v>
      </c>
      <c r="C8" s="426"/>
      <c r="D8" s="426"/>
      <c r="E8" s="426">
        <v>97405</v>
      </c>
      <c r="F8" s="426" t="s">
        <v>332</v>
      </c>
      <c r="G8" s="426"/>
      <c r="H8" s="426"/>
      <c r="I8" s="426"/>
      <c r="J8" s="426"/>
    </row>
    <row r="9" spans="1:10" ht="19.5">
      <c r="A9" s="426">
        <v>97405</v>
      </c>
      <c r="B9" s="426">
        <v>86</v>
      </c>
      <c r="C9" s="426" t="s">
        <v>26</v>
      </c>
      <c r="D9" s="426"/>
      <c r="E9" s="426">
        <v>34500</v>
      </c>
      <c r="F9" s="426" t="s">
        <v>333</v>
      </c>
      <c r="H9" s="426"/>
      <c r="I9" s="426"/>
      <c r="J9" s="426"/>
    </row>
    <row r="10" spans="1:10" ht="19.5">
      <c r="A10" s="426">
        <f>A8-A9</f>
        <v>10720</v>
      </c>
      <c r="B10" s="426">
        <v>258</v>
      </c>
      <c r="C10" s="426" t="s">
        <v>326</v>
      </c>
      <c r="D10" s="426"/>
      <c r="E10" s="426">
        <v>7500</v>
      </c>
      <c r="F10" s="426" t="s">
        <v>334</v>
      </c>
      <c r="H10" s="426"/>
      <c r="I10" s="426"/>
      <c r="J10" s="426"/>
    </row>
    <row r="11" spans="1:10" ht="19.5">
      <c r="A11" s="426"/>
      <c r="B11" s="426">
        <v>50</v>
      </c>
      <c r="C11" s="426" t="s">
        <v>218</v>
      </c>
      <c r="D11" s="426"/>
      <c r="E11" s="426">
        <v>1900</v>
      </c>
      <c r="F11" s="426" t="s">
        <v>327</v>
      </c>
      <c r="H11" s="426"/>
      <c r="I11" s="426"/>
      <c r="J11" s="426"/>
    </row>
    <row r="12" spans="1:10" ht="19.5">
      <c r="A12" s="426"/>
      <c r="B12" s="426">
        <v>150</v>
      </c>
      <c r="C12" s="426" t="s">
        <v>328</v>
      </c>
      <c r="D12" s="426"/>
      <c r="E12" s="427">
        <v>3500</v>
      </c>
      <c r="F12" s="426" t="s">
        <v>329</v>
      </c>
      <c r="H12" s="426"/>
      <c r="I12" s="426"/>
      <c r="J12" s="426"/>
    </row>
    <row r="13" spans="1:10" ht="19.5">
      <c r="A13" s="426"/>
      <c r="B13" s="426">
        <f>B11*B12</f>
        <v>7500</v>
      </c>
      <c r="C13" s="426" t="s">
        <v>230</v>
      </c>
      <c r="D13" s="426"/>
      <c r="E13" s="427">
        <v>4920</v>
      </c>
      <c r="F13" s="428" t="s">
        <v>331</v>
      </c>
      <c r="H13" s="426"/>
      <c r="I13" s="426"/>
      <c r="J13" s="426"/>
    </row>
    <row r="14" spans="1:10" ht="19.5">
      <c r="A14" s="426"/>
      <c r="B14" s="426"/>
      <c r="C14" s="426"/>
      <c r="D14" s="426"/>
      <c r="E14" s="426">
        <v>400</v>
      </c>
      <c r="F14" s="426" t="s">
        <v>330</v>
      </c>
      <c r="H14" s="426"/>
      <c r="I14" s="426"/>
      <c r="J14" s="426"/>
    </row>
    <row r="15" spans="1:10" ht="19.5">
      <c r="A15" s="426"/>
      <c r="B15" s="426"/>
      <c r="C15" s="426"/>
      <c r="D15" s="426"/>
      <c r="E15" s="427">
        <f>E8+E9+E10+E11+E12+E13+E14</f>
        <v>150125</v>
      </c>
      <c r="F15" s="426" t="s">
        <v>27</v>
      </c>
      <c r="H15" s="426"/>
      <c r="I15" s="426"/>
      <c r="J15" s="426"/>
    </row>
    <row r="16" spans="8:10" ht="19.5">
      <c r="H16" s="426"/>
      <c r="I16" s="426"/>
      <c r="J16" s="426"/>
    </row>
  </sheetData>
  <sheetProtection/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5"/>
  <sheetViews>
    <sheetView zoomScaleSheetLayoutView="120" zoomScalePageLayoutView="0" workbookViewId="0" topLeftCell="A1">
      <selection activeCell="D140" sqref="D140"/>
    </sheetView>
  </sheetViews>
  <sheetFormatPr defaultColWidth="9.140625" defaultRowHeight="12.75"/>
  <cols>
    <col min="1" max="1" width="3.57421875" style="11" customWidth="1"/>
    <col min="2" max="2" width="3.7109375" style="11" customWidth="1"/>
    <col min="3" max="3" width="12.140625" style="19" customWidth="1"/>
    <col min="4" max="4" width="12.57421875" style="11" customWidth="1"/>
    <col min="5" max="5" width="32.00390625" style="11" customWidth="1"/>
    <col min="6" max="6" width="11.8515625" style="11" customWidth="1"/>
    <col min="7" max="7" width="9.7109375" style="11" customWidth="1"/>
    <col min="8" max="8" width="10.57421875" style="11" customWidth="1"/>
    <col min="9" max="9" width="8.57421875" style="11" customWidth="1"/>
    <col min="10" max="10" width="7.00390625" style="11" customWidth="1"/>
    <col min="11" max="11" width="11.421875" style="11" bestFit="1" customWidth="1"/>
    <col min="12" max="12" width="12.57421875" style="11" customWidth="1"/>
    <col min="13" max="14" width="9.140625" style="11" customWidth="1"/>
    <col min="15" max="15" width="10.00390625" style="11" bestFit="1" customWidth="1"/>
    <col min="16" max="16" width="7.00390625" style="11" customWidth="1"/>
    <col min="17" max="17" width="5.8515625" style="11" customWidth="1"/>
    <col min="18" max="21" width="9.140625" style="11" customWidth="1"/>
    <col min="22" max="16384" width="9.140625" style="10" customWidth="1"/>
  </cols>
  <sheetData>
    <row r="1" spans="1:13" ht="23.25" customHeight="1">
      <c r="A1" s="23"/>
      <c r="B1" s="78" t="s">
        <v>335</v>
      </c>
      <c r="C1" s="78"/>
      <c r="D1" s="78"/>
      <c r="E1" s="78"/>
      <c r="G1" s="78"/>
      <c r="H1" s="78"/>
      <c r="I1" s="78"/>
      <c r="J1" s="78"/>
      <c r="K1" s="78"/>
      <c r="L1" s="78"/>
      <c r="M1" s="77"/>
    </row>
    <row r="2" spans="1:24" s="14" customFormat="1" ht="23.25" customHeight="1">
      <c r="A2" s="55">
        <v>1</v>
      </c>
      <c r="B2" s="911" t="s">
        <v>769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  <c r="N2" s="12"/>
      <c r="O2" s="12"/>
      <c r="P2" s="12"/>
      <c r="Q2" s="12"/>
      <c r="R2" s="12"/>
      <c r="S2" s="12"/>
      <c r="T2" s="12"/>
      <c r="U2" s="12"/>
      <c r="V2" s="13"/>
      <c r="W2" s="13"/>
      <c r="X2" s="13"/>
    </row>
    <row r="3" spans="1:24" s="14" customFormat="1" ht="23.25" customHeight="1">
      <c r="A3" s="55">
        <v>2</v>
      </c>
      <c r="B3" s="13" t="s">
        <v>33</v>
      </c>
      <c r="C3" s="16"/>
      <c r="D3" s="16"/>
      <c r="E3" s="16"/>
      <c r="F3" s="16"/>
      <c r="G3" s="16"/>
      <c r="H3" s="16"/>
      <c r="I3" s="16"/>
      <c r="J3" s="16"/>
      <c r="K3" s="16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</row>
    <row r="4" spans="1:24" s="14" customFormat="1" ht="23.25" customHeight="1">
      <c r="A4" s="55">
        <v>3</v>
      </c>
      <c r="B4" s="13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</row>
    <row r="5" spans="2:21" s="14" customFormat="1" ht="23.25" customHeight="1">
      <c r="B5" s="1019" t="s">
        <v>111</v>
      </c>
      <c r="C5" s="1020"/>
      <c r="D5" s="1020"/>
      <c r="E5" s="1020"/>
      <c r="F5" s="1021"/>
      <c r="G5" s="1010" t="s">
        <v>336</v>
      </c>
      <c r="H5" s="1011"/>
      <c r="I5" s="1012"/>
      <c r="J5" s="1016" t="s">
        <v>6</v>
      </c>
      <c r="K5" s="1017"/>
      <c r="L5" s="1018"/>
      <c r="N5" s="15"/>
      <c r="O5" s="15"/>
      <c r="P5" s="15"/>
      <c r="Q5" s="15"/>
      <c r="R5" s="15"/>
      <c r="S5" s="15"/>
      <c r="T5" s="15"/>
      <c r="U5" s="15"/>
    </row>
    <row r="6" spans="1:12" ht="23.25" customHeight="1">
      <c r="A6" s="24"/>
      <c r="B6" s="1022"/>
      <c r="C6" s="1023"/>
      <c r="D6" s="1023"/>
      <c r="E6" s="1023"/>
      <c r="F6" s="1024"/>
      <c r="G6" s="25">
        <v>2553</v>
      </c>
      <c r="H6" s="25">
        <v>2554</v>
      </c>
      <c r="I6" s="25">
        <v>2555</v>
      </c>
      <c r="J6" s="17">
        <v>2556</v>
      </c>
      <c r="K6" s="18">
        <v>2557</v>
      </c>
      <c r="L6" s="18">
        <v>2558</v>
      </c>
    </row>
    <row r="7" spans="1:12" ht="23.25" customHeight="1">
      <c r="A7" s="24"/>
      <c r="B7" s="429" t="s">
        <v>95</v>
      </c>
      <c r="C7" s="433"/>
      <c r="D7" s="433"/>
      <c r="E7" s="433"/>
      <c r="F7" s="134"/>
      <c r="G7" s="101"/>
      <c r="H7" s="101"/>
      <c r="I7" s="101"/>
      <c r="J7" s="101"/>
      <c r="K7" s="102"/>
      <c r="L7" s="102"/>
    </row>
    <row r="8" spans="1:12" ht="23.25" customHeight="1">
      <c r="A8" s="24"/>
      <c r="B8" s="297" t="s">
        <v>337</v>
      </c>
      <c r="C8" s="298"/>
      <c r="D8" s="298"/>
      <c r="E8" s="298"/>
      <c r="F8" s="299"/>
      <c r="G8" s="112"/>
      <c r="H8" s="112"/>
      <c r="I8" s="112"/>
      <c r="J8" s="112"/>
      <c r="K8" s="129"/>
      <c r="L8" s="129"/>
    </row>
    <row r="9" spans="1:12" ht="23.25" customHeight="1">
      <c r="A9" s="24"/>
      <c r="B9" s="103" t="s">
        <v>367</v>
      </c>
      <c r="C9" s="298"/>
      <c r="D9" s="298"/>
      <c r="E9" s="298"/>
      <c r="F9" s="299"/>
      <c r="G9" s="112"/>
      <c r="H9" s="112"/>
      <c r="I9" s="112"/>
      <c r="J9" s="112"/>
      <c r="K9" s="129"/>
      <c r="L9" s="129"/>
    </row>
    <row r="10" spans="1:12" ht="23.25" customHeight="1">
      <c r="A10" s="24"/>
      <c r="B10" s="140" t="s">
        <v>58</v>
      </c>
      <c r="C10" s="96"/>
      <c r="D10" s="95"/>
      <c r="E10" s="95"/>
      <c r="F10" s="138"/>
      <c r="G10" s="130"/>
      <c r="H10" s="130"/>
      <c r="I10" s="130"/>
      <c r="J10" s="125"/>
      <c r="K10" s="126"/>
      <c r="L10" s="126"/>
    </row>
    <row r="11" spans="1:12" ht="23.25" customHeight="1">
      <c r="A11" s="24"/>
      <c r="B11" s="120" t="s">
        <v>62</v>
      </c>
      <c r="C11" s="94"/>
      <c r="D11" s="93"/>
      <c r="E11" s="93"/>
      <c r="F11" s="165"/>
      <c r="G11" s="127"/>
      <c r="H11" s="127"/>
      <c r="I11" s="127"/>
      <c r="J11" s="43"/>
      <c r="K11" s="128"/>
      <c r="L11" s="128"/>
    </row>
    <row r="12" spans="1:12" ht="23.25" customHeight="1">
      <c r="A12" s="24"/>
      <c r="B12" s="166" t="s">
        <v>59</v>
      </c>
      <c r="G12" s="111"/>
      <c r="H12" s="111"/>
      <c r="I12" s="111"/>
      <c r="J12" s="112"/>
      <c r="K12" s="129"/>
      <c r="L12" s="129"/>
    </row>
    <row r="13" spans="1:12" ht="23.25" customHeight="1">
      <c r="A13" s="24"/>
      <c r="B13" s="191" t="s">
        <v>338</v>
      </c>
      <c r="C13" s="167"/>
      <c r="D13" s="168"/>
      <c r="E13" s="168"/>
      <c r="F13" s="168"/>
      <c r="G13" s="169">
        <v>100</v>
      </c>
      <c r="H13" s="169">
        <v>100</v>
      </c>
      <c r="I13" s="169">
        <v>100</v>
      </c>
      <c r="J13" s="169">
        <v>100</v>
      </c>
      <c r="K13" s="170">
        <v>100</v>
      </c>
      <c r="L13" s="170">
        <v>100</v>
      </c>
    </row>
    <row r="14" spans="1:12" ht="23.25" customHeight="1">
      <c r="A14" s="24"/>
      <c r="B14" s="105" t="s">
        <v>63</v>
      </c>
      <c r="G14" s="131">
        <v>100</v>
      </c>
      <c r="H14" s="131">
        <v>100</v>
      </c>
      <c r="I14" s="131">
        <v>100</v>
      </c>
      <c r="J14" s="131">
        <v>100</v>
      </c>
      <c r="K14" s="132">
        <v>100</v>
      </c>
      <c r="L14" s="132">
        <v>100</v>
      </c>
    </row>
    <row r="15" spans="1:12" ht="23.25" customHeight="1">
      <c r="A15" s="24"/>
      <c r="B15" s="105" t="s">
        <v>60</v>
      </c>
      <c r="G15" s="36"/>
      <c r="H15" s="36"/>
      <c r="I15" s="36"/>
      <c r="J15" s="43"/>
      <c r="K15" s="128"/>
      <c r="L15" s="128"/>
    </row>
    <row r="16" spans="1:12" ht="23.25" customHeight="1">
      <c r="A16" s="24"/>
      <c r="B16" s="430" t="s">
        <v>96</v>
      </c>
      <c r="C16" s="434"/>
      <c r="D16" s="435"/>
      <c r="E16" s="435"/>
      <c r="F16" s="281"/>
      <c r="G16" s="100"/>
      <c r="H16" s="100"/>
      <c r="I16" s="100"/>
      <c r="J16" s="101"/>
      <c r="K16" s="102"/>
      <c r="L16" s="102"/>
    </row>
    <row r="17" spans="1:12" ht="23.25" customHeight="1">
      <c r="A17" s="24"/>
      <c r="B17" s="266" t="s">
        <v>61</v>
      </c>
      <c r="C17" s="282"/>
      <c r="D17" s="283"/>
      <c r="E17" s="283"/>
      <c r="F17" s="284"/>
      <c r="G17" s="111"/>
      <c r="H17" s="111"/>
      <c r="I17" s="111"/>
      <c r="J17" s="112"/>
      <c r="K17" s="129"/>
      <c r="L17" s="129"/>
    </row>
    <row r="18" spans="1:12" ht="23.25" customHeight="1">
      <c r="A18" s="24"/>
      <c r="B18" s="285" t="s">
        <v>217</v>
      </c>
      <c r="C18" s="283"/>
      <c r="D18" s="283"/>
      <c r="E18" s="283"/>
      <c r="F18" s="284"/>
      <c r="G18" s="111"/>
      <c r="H18" s="111"/>
      <c r="I18" s="111"/>
      <c r="J18" s="112"/>
      <c r="K18" s="129"/>
      <c r="L18" s="129"/>
    </row>
    <row r="19" spans="1:12" ht="23.25" customHeight="1">
      <c r="A19" s="24"/>
      <c r="B19" s="269" t="s">
        <v>342</v>
      </c>
      <c r="C19" s="270"/>
      <c r="D19" s="270"/>
      <c r="E19" s="270"/>
      <c r="F19" s="271"/>
      <c r="G19" s="36"/>
      <c r="H19" s="36"/>
      <c r="I19" s="36"/>
      <c r="J19" s="37"/>
      <c r="K19" s="144"/>
      <c r="L19" s="144"/>
    </row>
    <row r="20" spans="1:12" ht="23.25" customHeight="1">
      <c r="A20" s="24"/>
      <c r="B20" s="140" t="s">
        <v>97</v>
      </c>
      <c r="C20" s="141"/>
      <c r="D20" s="141"/>
      <c r="E20" s="141"/>
      <c r="F20" s="117"/>
      <c r="G20" s="100"/>
      <c r="H20" s="100"/>
      <c r="I20" s="100"/>
      <c r="J20" s="101"/>
      <c r="K20" s="102"/>
      <c r="L20" s="102"/>
    </row>
    <row r="21" spans="1:12" ht="23.25" customHeight="1">
      <c r="A21" s="24"/>
      <c r="B21" s="120" t="s">
        <v>70</v>
      </c>
      <c r="C21" s="139"/>
      <c r="D21" s="139"/>
      <c r="E21" s="139"/>
      <c r="F21" s="119"/>
      <c r="G21" s="36"/>
      <c r="H21" s="36"/>
      <c r="I21" s="36"/>
      <c r="J21" s="37"/>
      <c r="K21" s="144"/>
      <c r="L21" s="144"/>
    </row>
    <row r="22" spans="1:13" ht="23.25" customHeight="1">
      <c r="A22" s="24"/>
      <c r="B22" s="1019" t="s">
        <v>111</v>
      </c>
      <c r="C22" s="1020"/>
      <c r="D22" s="1020"/>
      <c r="E22" s="1020"/>
      <c r="F22" s="1021"/>
      <c r="G22" s="1010" t="s">
        <v>336</v>
      </c>
      <c r="H22" s="1011"/>
      <c r="I22" s="1012"/>
      <c r="J22" s="1016" t="s">
        <v>6</v>
      </c>
      <c r="K22" s="1017"/>
      <c r="L22" s="1018"/>
      <c r="M22" s="77"/>
    </row>
    <row r="23" spans="1:12" ht="23.25" customHeight="1">
      <c r="A23" s="24"/>
      <c r="B23" s="1022"/>
      <c r="C23" s="1023"/>
      <c r="D23" s="1023"/>
      <c r="E23" s="1023"/>
      <c r="F23" s="1024"/>
      <c r="G23" s="25">
        <v>2553</v>
      </c>
      <c r="H23" s="25">
        <v>2554</v>
      </c>
      <c r="I23" s="25">
        <v>2555</v>
      </c>
      <c r="J23" s="17">
        <v>2556</v>
      </c>
      <c r="K23" s="18">
        <v>2557</v>
      </c>
      <c r="L23" s="18">
        <v>2558</v>
      </c>
    </row>
    <row r="24" spans="1:12" ht="22.5" customHeight="1">
      <c r="A24" s="24"/>
      <c r="B24" s="142" t="s">
        <v>59</v>
      </c>
      <c r="C24" s="141"/>
      <c r="D24" s="141"/>
      <c r="E24" s="141"/>
      <c r="F24" s="117"/>
      <c r="G24" s="100"/>
      <c r="H24" s="100"/>
      <c r="I24" s="100"/>
      <c r="J24" s="101"/>
      <c r="K24" s="102"/>
      <c r="L24" s="102"/>
    </row>
    <row r="25" spans="1:12" ht="22.5" customHeight="1">
      <c r="A25" s="24"/>
      <c r="B25" s="272" t="s">
        <v>65</v>
      </c>
      <c r="C25" s="273"/>
      <c r="D25" s="273"/>
      <c r="E25" s="273"/>
      <c r="F25" s="274"/>
      <c r="G25" s="219" t="s">
        <v>29</v>
      </c>
      <c r="H25" s="219" t="s">
        <v>29</v>
      </c>
      <c r="I25" s="219" t="s">
        <v>29</v>
      </c>
      <c r="J25" s="175">
        <v>100</v>
      </c>
      <c r="K25" s="176">
        <v>100</v>
      </c>
      <c r="L25" s="176">
        <v>100</v>
      </c>
    </row>
    <row r="26" spans="1:12" ht="22.5" customHeight="1">
      <c r="A26" s="24"/>
      <c r="B26" s="275" t="s">
        <v>67</v>
      </c>
      <c r="C26" s="276"/>
      <c r="D26" s="276"/>
      <c r="E26" s="276"/>
      <c r="F26" s="277"/>
      <c r="G26" s="219" t="s">
        <v>29</v>
      </c>
      <c r="H26" s="219" t="s">
        <v>29</v>
      </c>
      <c r="I26" s="219" t="s">
        <v>29</v>
      </c>
      <c r="J26" s="177">
        <v>100</v>
      </c>
      <c r="K26" s="178">
        <v>100</v>
      </c>
      <c r="L26" s="178">
        <v>100</v>
      </c>
    </row>
    <row r="27" spans="1:12" ht="22.5" customHeight="1">
      <c r="A27" s="24"/>
      <c r="B27" s="278" t="s">
        <v>64</v>
      </c>
      <c r="C27" s="279"/>
      <c r="D27" s="279"/>
      <c r="E27" s="279"/>
      <c r="F27" s="280"/>
      <c r="G27" s="179"/>
      <c r="H27" s="179"/>
      <c r="I27" s="179"/>
      <c r="J27" s="180"/>
      <c r="K27" s="181"/>
      <c r="L27" s="181"/>
    </row>
    <row r="28" spans="1:12" ht="22.5" customHeight="1">
      <c r="A28" s="24"/>
      <c r="B28" s="266" t="s">
        <v>177</v>
      </c>
      <c r="C28" s="267"/>
      <c r="D28" s="267"/>
      <c r="E28" s="267"/>
      <c r="F28" s="268"/>
      <c r="G28" s="219" t="s">
        <v>29</v>
      </c>
      <c r="H28" s="219" t="s">
        <v>29</v>
      </c>
      <c r="I28" s="219" t="s">
        <v>29</v>
      </c>
      <c r="J28" s="131">
        <v>100</v>
      </c>
      <c r="K28" s="132">
        <v>100</v>
      </c>
      <c r="L28" s="132">
        <v>100</v>
      </c>
    </row>
    <row r="29" spans="1:12" ht="22.5" customHeight="1">
      <c r="A29" s="24"/>
      <c r="B29" s="269" t="s">
        <v>66</v>
      </c>
      <c r="C29" s="270"/>
      <c r="D29" s="270"/>
      <c r="E29" s="270"/>
      <c r="F29" s="271"/>
      <c r="G29" s="127"/>
      <c r="H29" s="127"/>
      <c r="I29" s="127"/>
      <c r="J29" s="43"/>
      <c r="K29" s="128"/>
      <c r="L29" s="128"/>
    </row>
    <row r="30" spans="1:12" ht="22.5" customHeight="1">
      <c r="A30" s="24"/>
      <c r="B30" s="140" t="s">
        <v>99</v>
      </c>
      <c r="C30" s="141"/>
      <c r="D30" s="141"/>
      <c r="E30" s="141"/>
      <c r="F30" s="117"/>
      <c r="G30" s="100"/>
      <c r="H30" s="100"/>
      <c r="I30" s="100"/>
      <c r="J30" s="101"/>
      <c r="K30" s="102"/>
      <c r="L30" s="102"/>
    </row>
    <row r="31" spans="1:12" ht="22.5" customHeight="1">
      <c r="A31" s="24"/>
      <c r="B31" s="105" t="s">
        <v>68</v>
      </c>
      <c r="C31" s="20"/>
      <c r="D31" s="20"/>
      <c r="E31" s="20"/>
      <c r="F31" s="110"/>
      <c r="G31" s="111"/>
      <c r="H31" s="111"/>
      <c r="I31" s="111"/>
      <c r="J31" s="112"/>
      <c r="K31" s="129"/>
      <c r="L31" s="129"/>
    </row>
    <row r="32" spans="1:12" ht="22.5" customHeight="1">
      <c r="A32" s="24"/>
      <c r="B32" s="118" t="s">
        <v>69</v>
      </c>
      <c r="C32" s="139"/>
      <c r="D32" s="139"/>
      <c r="E32" s="139"/>
      <c r="F32" s="119"/>
      <c r="G32" s="36"/>
      <c r="H32" s="36"/>
      <c r="I32" s="36"/>
      <c r="J32" s="37"/>
      <c r="K32" s="144"/>
      <c r="L32" s="144"/>
    </row>
    <row r="33" spans="1:12" ht="22.5" customHeight="1">
      <c r="A33" s="24"/>
      <c r="B33" s="142" t="s">
        <v>59</v>
      </c>
      <c r="C33" s="141"/>
      <c r="D33" s="141"/>
      <c r="E33" s="141"/>
      <c r="F33" s="117"/>
      <c r="G33" s="367"/>
      <c r="H33" s="367"/>
      <c r="I33" s="367"/>
      <c r="J33" s="368"/>
      <c r="K33" s="102"/>
      <c r="L33" s="102"/>
    </row>
    <row r="34" spans="1:12" ht="22.5" customHeight="1">
      <c r="A34" s="24"/>
      <c r="B34" s="286" t="s">
        <v>339</v>
      </c>
      <c r="C34" s="273"/>
      <c r="D34" s="273"/>
      <c r="E34" s="273"/>
      <c r="F34" s="274"/>
      <c r="G34" s="216" t="s">
        <v>29</v>
      </c>
      <c r="H34" s="216" t="s">
        <v>29</v>
      </c>
      <c r="I34" s="216" t="s">
        <v>29</v>
      </c>
      <c r="J34" s="131">
        <v>75</v>
      </c>
      <c r="K34" s="182">
        <v>80</v>
      </c>
      <c r="L34" s="182">
        <v>85</v>
      </c>
    </row>
    <row r="35" spans="1:12" ht="22.5" customHeight="1">
      <c r="A35" s="24"/>
      <c r="B35" s="287" t="s">
        <v>71</v>
      </c>
      <c r="C35" s="288"/>
      <c r="D35" s="288"/>
      <c r="E35" s="288"/>
      <c r="F35" s="289"/>
      <c r="G35" s="185"/>
      <c r="H35" s="185"/>
      <c r="I35" s="185"/>
      <c r="J35" s="186"/>
      <c r="K35" s="187"/>
      <c r="L35" s="187"/>
    </row>
    <row r="36" spans="1:12" ht="22.5" customHeight="1">
      <c r="A36" s="24"/>
      <c r="B36" s="290" t="s">
        <v>340</v>
      </c>
      <c r="C36" s="267"/>
      <c r="D36" s="267"/>
      <c r="E36" s="267"/>
      <c r="F36" s="268"/>
      <c r="G36" s="219" t="s">
        <v>29</v>
      </c>
      <c r="H36" s="219" t="s">
        <v>29</v>
      </c>
      <c r="I36" s="219" t="s">
        <v>29</v>
      </c>
      <c r="J36" s="131">
        <v>75</v>
      </c>
      <c r="K36" s="132">
        <v>80</v>
      </c>
      <c r="L36" s="132">
        <v>85</v>
      </c>
    </row>
    <row r="37" spans="1:12" ht="22.5" customHeight="1">
      <c r="A37" s="24"/>
      <c r="B37" s="269" t="s">
        <v>72</v>
      </c>
      <c r="C37" s="270"/>
      <c r="D37" s="270"/>
      <c r="E37" s="270"/>
      <c r="F37" s="271"/>
      <c r="G37" s="127"/>
      <c r="H37" s="127"/>
      <c r="I37" s="127"/>
      <c r="J37" s="43"/>
      <c r="K37" s="128"/>
      <c r="L37" s="128"/>
    </row>
    <row r="38" spans="1:12" ht="22.5" customHeight="1">
      <c r="A38" s="24"/>
      <c r="B38" s="141"/>
      <c r="C38" s="141"/>
      <c r="D38" s="141"/>
      <c r="E38" s="141"/>
      <c r="F38" s="141"/>
      <c r="G38" s="148"/>
      <c r="H38" s="148"/>
      <c r="I38" s="148"/>
      <c r="J38" s="148"/>
      <c r="K38" s="164"/>
      <c r="L38" s="164"/>
    </row>
    <row r="39" spans="1:12" ht="22.5" customHeight="1">
      <c r="A39" s="24"/>
      <c r="B39" s="20"/>
      <c r="C39" s="20"/>
      <c r="D39" s="20"/>
      <c r="E39" s="20"/>
      <c r="F39" s="20"/>
      <c r="G39" s="26"/>
      <c r="H39" s="26"/>
      <c r="I39" s="26"/>
      <c r="J39" s="26"/>
      <c r="K39" s="59"/>
      <c r="L39" s="59"/>
    </row>
    <row r="40" spans="1:12" ht="22.5" customHeight="1">
      <c r="A40" s="24"/>
      <c r="B40" s="20"/>
      <c r="C40" s="20"/>
      <c r="D40" s="20"/>
      <c r="E40" s="20"/>
      <c r="F40" s="20"/>
      <c r="G40" s="26"/>
      <c r="H40" s="26"/>
      <c r="I40" s="26"/>
      <c r="J40" s="26"/>
      <c r="K40" s="59"/>
      <c r="L40" s="59"/>
    </row>
    <row r="41" spans="1:12" ht="22.5" customHeight="1">
      <c r="A41" s="24"/>
      <c r="B41" s="20"/>
      <c r="C41" s="20"/>
      <c r="D41" s="20"/>
      <c r="E41" s="20"/>
      <c r="F41" s="20"/>
      <c r="G41" s="26"/>
      <c r="H41" s="26"/>
      <c r="I41" s="26"/>
      <c r="J41" s="26"/>
      <c r="K41" s="59"/>
      <c r="L41" s="59"/>
    </row>
    <row r="42" spans="1:12" ht="22.5" customHeight="1">
      <c r="A42" s="24"/>
      <c r="B42" s="20"/>
      <c r="C42" s="20"/>
      <c r="D42" s="20"/>
      <c r="E42" s="20"/>
      <c r="F42" s="20"/>
      <c r="G42" s="26"/>
      <c r="H42" s="26"/>
      <c r="I42" s="26"/>
      <c r="J42" s="26"/>
      <c r="K42" s="59"/>
      <c r="L42" s="59"/>
    </row>
    <row r="43" spans="1:12" ht="22.5" customHeight="1">
      <c r="A43" s="24"/>
      <c r="B43" s="20"/>
      <c r="C43" s="20"/>
      <c r="D43" s="20"/>
      <c r="E43" s="20"/>
      <c r="F43" s="20"/>
      <c r="G43" s="26"/>
      <c r="H43" s="26"/>
      <c r="I43" s="26"/>
      <c r="J43" s="26"/>
      <c r="K43" s="59"/>
      <c r="L43" s="59"/>
    </row>
    <row r="44" spans="1:13" ht="22.5" customHeight="1">
      <c r="A44" s="24"/>
      <c r="B44" s="1019" t="s">
        <v>111</v>
      </c>
      <c r="C44" s="1020"/>
      <c r="D44" s="1020"/>
      <c r="E44" s="1020"/>
      <c r="F44" s="1021"/>
      <c r="G44" s="1010" t="s">
        <v>336</v>
      </c>
      <c r="H44" s="1011"/>
      <c r="I44" s="1012"/>
      <c r="J44" s="1016" t="s">
        <v>6</v>
      </c>
      <c r="K44" s="1017"/>
      <c r="L44" s="1018"/>
      <c r="M44" s="26"/>
    </row>
    <row r="45" spans="1:12" ht="22.5" customHeight="1">
      <c r="A45" s="24"/>
      <c r="B45" s="1022"/>
      <c r="C45" s="1023"/>
      <c r="D45" s="1023"/>
      <c r="E45" s="1023"/>
      <c r="F45" s="1024"/>
      <c r="G45" s="25">
        <v>2553</v>
      </c>
      <c r="H45" s="25">
        <v>2554</v>
      </c>
      <c r="I45" s="25">
        <v>2555</v>
      </c>
      <c r="J45" s="17">
        <v>2556</v>
      </c>
      <c r="K45" s="18">
        <v>2557</v>
      </c>
      <c r="L45" s="18">
        <v>2558</v>
      </c>
    </row>
    <row r="46" spans="1:12" ht="22.5" customHeight="1">
      <c r="A46" s="24"/>
      <c r="B46" s="431" t="s">
        <v>98</v>
      </c>
      <c r="C46" s="436"/>
      <c r="D46" s="436"/>
      <c r="E46" s="436"/>
      <c r="F46" s="117"/>
      <c r="G46" s="100"/>
      <c r="H46" s="100"/>
      <c r="I46" s="100"/>
      <c r="J46" s="101"/>
      <c r="K46" s="102"/>
      <c r="L46" s="102"/>
    </row>
    <row r="47" spans="1:12" ht="22.5" customHeight="1">
      <c r="A47" s="24"/>
      <c r="B47" s="447" t="s">
        <v>343</v>
      </c>
      <c r="C47" s="21"/>
      <c r="D47" s="21"/>
      <c r="E47" s="21"/>
      <c r="F47" s="104"/>
      <c r="G47" s="111"/>
      <c r="H47" s="111"/>
      <c r="I47" s="111"/>
      <c r="J47" s="112"/>
      <c r="K47" s="129"/>
      <c r="L47" s="129"/>
    </row>
    <row r="48" spans="1:12" ht="22.5" customHeight="1">
      <c r="A48" s="24"/>
      <c r="B48" s="446" t="s">
        <v>344</v>
      </c>
      <c r="C48" s="135"/>
      <c r="D48" s="135"/>
      <c r="E48" s="135"/>
      <c r="F48" s="136"/>
      <c r="G48" s="36"/>
      <c r="H48" s="36"/>
      <c r="I48" s="36"/>
      <c r="J48" s="37"/>
      <c r="K48" s="144"/>
      <c r="L48" s="144"/>
    </row>
    <row r="49" spans="1:12" ht="22.5" customHeight="1">
      <c r="A49" s="24"/>
      <c r="B49" s="140" t="s">
        <v>58</v>
      </c>
      <c r="C49" s="133"/>
      <c r="D49" s="133"/>
      <c r="E49" s="133"/>
      <c r="F49" s="134"/>
      <c r="G49" s="100"/>
      <c r="H49" s="100"/>
      <c r="I49" s="100"/>
      <c r="J49" s="101"/>
      <c r="K49" s="102"/>
      <c r="L49" s="102"/>
    </row>
    <row r="50" spans="1:12" ht="22.5" customHeight="1">
      <c r="A50" s="24"/>
      <c r="B50" s="103" t="s">
        <v>73</v>
      </c>
      <c r="C50" s="21"/>
      <c r="D50" s="21"/>
      <c r="E50" s="21"/>
      <c r="F50" s="104"/>
      <c r="G50" s="112"/>
      <c r="H50" s="111"/>
      <c r="I50" s="111"/>
      <c r="J50" s="112"/>
      <c r="K50" s="129"/>
      <c r="L50" s="129"/>
    </row>
    <row r="51" spans="1:12" ht="22.5" customHeight="1">
      <c r="A51" s="24"/>
      <c r="B51" s="109" t="s">
        <v>74</v>
      </c>
      <c r="C51" s="20"/>
      <c r="D51" s="20"/>
      <c r="E51" s="20"/>
      <c r="F51" s="110"/>
      <c r="G51" s="111"/>
      <c r="H51" s="111"/>
      <c r="I51" s="111"/>
      <c r="J51" s="112"/>
      <c r="K51" s="129"/>
      <c r="L51" s="129"/>
    </row>
    <row r="52" spans="1:12" ht="22.5" customHeight="1">
      <c r="A52" s="24"/>
      <c r="B52" s="118" t="s">
        <v>75</v>
      </c>
      <c r="C52" s="139"/>
      <c r="D52" s="139"/>
      <c r="E52" s="139"/>
      <c r="F52" s="119"/>
      <c r="G52" s="36"/>
      <c r="H52" s="36"/>
      <c r="I52" s="36"/>
      <c r="J52" s="37"/>
      <c r="K52" s="144"/>
      <c r="L52" s="144"/>
    </row>
    <row r="53" spans="1:12" ht="21.75" customHeight="1">
      <c r="A53" s="24"/>
      <c r="B53" s="142" t="s">
        <v>59</v>
      </c>
      <c r="C53" s="141"/>
      <c r="D53" s="141"/>
      <c r="E53" s="141"/>
      <c r="F53" s="117"/>
      <c r="G53" s="100"/>
      <c r="H53" s="100"/>
      <c r="I53" s="100"/>
      <c r="J53" s="101"/>
      <c r="K53" s="102"/>
      <c r="L53" s="102"/>
    </row>
    <row r="54" spans="1:12" ht="21.75" customHeight="1">
      <c r="A54" s="24"/>
      <c r="B54" s="105" t="s">
        <v>76</v>
      </c>
      <c r="C54" s="20"/>
      <c r="D54" s="20"/>
      <c r="E54" s="20"/>
      <c r="F54" s="110"/>
      <c r="G54" s="111"/>
      <c r="H54" s="111"/>
      <c r="I54" s="111"/>
      <c r="J54" s="112"/>
      <c r="K54" s="129"/>
      <c r="L54" s="129"/>
    </row>
    <row r="55" spans="1:12" ht="20.25" customHeight="1">
      <c r="A55" s="24"/>
      <c r="B55" s="192" t="s">
        <v>341</v>
      </c>
      <c r="C55" s="193"/>
      <c r="D55" s="193"/>
      <c r="E55" s="193"/>
      <c r="F55" s="194"/>
      <c r="G55" s="145"/>
      <c r="H55" s="145"/>
      <c r="I55" s="145"/>
      <c r="J55" s="131"/>
      <c r="K55" s="132"/>
      <c r="L55" s="132"/>
    </row>
    <row r="56" spans="1:12" ht="27.75" customHeight="1">
      <c r="A56" s="24"/>
      <c r="B56" s="1025" t="s">
        <v>34</v>
      </c>
      <c r="C56" s="1025"/>
      <c r="D56" s="1026"/>
      <c r="E56" s="28"/>
      <c r="F56" s="438"/>
      <c r="G56" s="146">
        <v>44.21</v>
      </c>
      <c r="H56" s="146">
        <v>44.63</v>
      </c>
      <c r="I56" s="42">
        <v>44.63</v>
      </c>
      <c r="J56" s="439">
        <f>H56+3</f>
        <v>47.63</v>
      </c>
      <c r="K56" s="439">
        <f>J56+3</f>
        <v>50.63</v>
      </c>
      <c r="L56" s="439">
        <f>K56+3</f>
        <v>53.63</v>
      </c>
    </row>
    <row r="57" spans="1:12" ht="21.75" customHeight="1">
      <c r="A57" s="24"/>
      <c r="B57" s="1028" t="s">
        <v>35</v>
      </c>
      <c r="C57" s="1028"/>
      <c r="D57" s="1029"/>
      <c r="E57" s="392"/>
      <c r="F57" s="393"/>
      <c r="G57" s="440">
        <v>31.6</v>
      </c>
      <c r="H57" s="440">
        <v>33.08</v>
      </c>
      <c r="I57" s="49">
        <v>33.08</v>
      </c>
      <c r="J57" s="439">
        <f aca="true" t="shared" si="0" ref="J57:J65">H57+3</f>
        <v>36.08</v>
      </c>
      <c r="K57" s="439">
        <f aca="true" t="shared" si="1" ref="K57:L65">J57+3</f>
        <v>39.08</v>
      </c>
      <c r="L57" s="439">
        <f t="shared" si="1"/>
        <v>42.08</v>
      </c>
    </row>
    <row r="58" spans="1:12" ht="21.75" customHeight="1">
      <c r="A58" s="24"/>
      <c r="B58" s="1030" t="s">
        <v>36</v>
      </c>
      <c r="C58" s="1030"/>
      <c r="D58" s="1031"/>
      <c r="E58" s="392"/>
      <c r="F58" s="393"/>
      <c r="G58" s="440">
        <v>40.51</v>
      </c>
      <c r="H58" s="440">
        <v>60.49</v>
      </c>
      <c r="I58" s="49">
        <v>60.49</v>
      </c>
      <c r="J58" s="439">
        <f t="shared" si="0"/>
        <v>63.49</v>
      </c>
      <c r="K58" s="439">
        <f t="shared" si="1"/>
        <v>66.49000000000001</v>
      </c>
      <c r="L58" s="439">
        <f t="shared" si="1"/>
        <v>69.49000000000001</v>
      </c>
    </row>
    <row r="59" spans="1:12" ht="21.75" customHeight="1">
      <c r="A59" s="24"/>
      <c r="B59" s="1030" t="s">
        <v>37</v>
      </c>
      <c r="C59" s="1030"/>
      <c r="D59" s="1031"/>
      <c r="E59" s="392"/>
      <c r="F59" s="393"/>
      <c r="G59" s="440">
        <v>26.25</v>
      </c>
      <c r="H59" s="440">
        <v>32.1</v>
      </c>
      <c r="I59" s="49">
        <v>32.1</v>
      </c>
      <c r="J59" s="439">
        <f t="shared" si="0"/>
        <v>35.1</v>
      </c>
      <c r="K59" s="439">
        <f t="shared" si="1"/>
        <v>38.1</v>
      </c>
      <c r="L59" s="439">
        <f t="shared" si="1"/>
        <v>41.1</v>
      </c>
    </row>
    <row r="60" spans="1:12" ht="21.75" customHeight="1">
      <c r="A60" s="24"/>
      <c r="B60" s="1030" t="s">
        <v>38</v>
      </c>
      <c r="C60" s="1030"/>
      <c r="D60" s="1030"/>
      <c r="E60" s="1030"/>
      <c r="F60" s="1030"/>
      <c r="G60" s="440">
        <v>32.75</v>
      </c>
      <c r="H60" s="440">
        <v>54.24</v>
      </c>
      <c r="I60" s="49">
        <v>54.24</v>
      </c>
      <c r="J60" s="439">
        <f t="shared" si="0"/>
        <v>57.24</v>
      </c>
      <c r="K60" s="439">
        <f t="shared" si="1"/>
        <v>60.24</v>
      </c>
      <c r="L60" s="439">
        <f t="shared" si="1"/>
        <v>63.24</v>
      </c>
    </row>
    <row r="61" spans="1:12" ht="21.75" customHeight="1">
      <c r="A61" s="24"/>
      <c r="B61" s="1030" t="s">
        <v>39</v>
      </c>
      <c r="C61" s="1030"/>
      <c r="D61" s="1030"/>
      <c r="E61" s="1030"/>
      <c r="F61" s="1030"/>
      <c r="G61" s="440">
        <v>43.88</v>
      </c>
      <c r="H61" s="440">
        <v>51.38</v>
      </c>
      <c r="I61" s="49">
        <v>51.38</v>
      </c>
      <c r="J61" s="439">
        <f t="shared" si="0"/>
        <v>54.38</v>
      </c>
      <c r="K61" s="439">
        <f t="shared" si="1"/>
        <v>57.38</v>
      </c>
      <c r="L61" s="439">
        <f t="shared" si="1"/>
        <v>60.38</v>
      </c>
    </row>
    <row r="62" spans="1:12" ht="21.75" customHeight="1">
      <c r="A62" s="24"/>
      <c r="B62" s="1030" t="s">
        <v>40</v>
      </c>
      <c r="C62" s="1030"/>
      <c r="D62" s="1030"/>
      <c r="E62" s="1030"/>
      <c r="F62" s="1030"/>
      <c r="G62" s="441">
        <v>51.03</v>
      </c>
      <c r="H62" s="440">
        <v>56.57</v>
      </c>
      <c r="I62" s="49">
        <v>56.57</v>
      </c>
      <c r="J62" s="439">
        <f t="shared" si="0"/>
        <v>59.57</v>
      </c>
      <c r="K62" s="439">
        <f t="shared" si="1"/>
        <v>62.57</v>
      </c>
      <c r="L62" s="439">
        <f t="shared" si="1"/>
        <v>65.57</v>
      </c>
    </row>
    <row r="63" spans="1:12" ht="21.75" customHeight="1">
      <c r="A63" s="24"/>
      <c r="B63" s="1030" t="s">
        <v>322</v>
      </c>
      <c r="C63" s="1030"/>
      <c r="D63" s="1030"/>
      <c r="E63" s="1030"/>
      <c r="F63" s="1030"/>
      <c r="G63" s="441">
        <v>43.32</v>
      </c>
      <c r="H63" s="440">
        <v>43.25</v>
      </c>
      <c r="I63" s="49">
        <v>43.25</v>
      </c>
      <c r="J63" s="439">
        <f t="shared" si="0"/>
        <v>46.25</v>
      </c>
      <c r="K63" s="439">
        <f t="shared" si="1"/>
        <v>49.25</v>
      </c>
      <c r="L63" s="439">
        <f t="shared" si="1"/>
        <v>52.25</v>
      </c>
    </row>
    <row r="64" spans="1:12" ht="21.75" customHeight="1">
      <c r="A64" s="24"/>
      <c r="B64" s="1030" t="s">
        <v>323</v>
      </c>
      <c r="C64" s="1030"/>
      <c r="D64" s="1030"/>
      <c r="E64" s="1030"/>
      <c r="F64" s="1030"/>
      <c r="G64" s="442">
        <v>32.82</v>
      </c>
      <c r="H64" s="440">
        <v>18.14</v>
      </c>
      <c r="I64" s="443">
        <v>40</v>
      </c>
      <c r="J64" s="439">
        <f t="shared" si="0"/>
        <v>21.14</v>
      </c>
      <c r="K64" s="439">
        <f t="shared" si="1"/>
        <v>24.14</v>
      </c>
      <c r="L64" s="439">
        <f t="shared" si="1"/>
        <v>27.14</v>
      </c>
    </row>
    <row r="65" spans="1:12" ht="21.75" customHeight="1">
      <c r="A65" s="24"/>
      <c r="B65" s="1030" t="s">
        <v>324</v>
      </c>
      <c r="C65" s="1030"/>
      <c r="D65" s="1030"/>
      <c r="E65" s="1030"/>
      <c r="F65" s="1030"/>
      <c r="G65" s="444">
        <v>22.3</v>
      </c>
      <c r="H65" s="440">
        <v>17.03</v>
      </c>
      <c r="I65" s="49">
        <v>31.05</v>
      </c>
      <c r="J65" s="439">
        <f t="shared" si="0"/>
        <v>20.03</v>
      </c>
      <c r="K65" s="439">
        <f t="shared" si="1"/>
        <v>23.03</v>
      </c>
      <c r="L65" s="439">
        <f t="shared" si="1"/>
        <v>26.03</v>
      </c>
    </row>
    <row r="66" spans="1:13" ht="19.5" customHeight="1">
      <c r="A66" s="24"/>
      <c r="B66" s="1004" t="s">
        <v>111</v>
      </c>
      <c r="C66" s="1005"/>
      <c r="D66" s="1005"/>
      <c r="E66" s="1005"/>
      <c r="F66" s="1006"/>
      <c r="G66" s="1010" t="s">
        <v>336</v>
      </c>
      <c r="H66" s="1011"/>
      <c r="I66" s="1012"/>
      <c r="J66" s="1016" t="s">
        <v>6</v>
      </c>
      <c r="K66" s="1017"/>
      <c r="L66" s="1018"/>
      <c r="M66" s="26"/>
    </row>
    <row r="67" spans="1:12" ht="19.5" customHeight="1">
      <c r="A67" s="24"/>
      <c r="B67" s="1007"/>
      <c r="C67" s="1008"/>
      <c r="D67" s="1008"/>
      <c r="E67" s="1008"/>
      <c r="F67" s="1009"/>
      <c r="G67" s="25">
        <v>2553</v>
      </c>
      <c r="H67" s="25">
        <v>2554</v>
      </c>
      <c r="I67" s="25">
        <v>2555</v>
      </c>
      <c r="J67" s="17">
        <v>2556</v>
      </c>
      <c r="K67" s="18">
        <v>2557</v>
      </c>
      <c r="L67" s="18">
        <v>2558</v>
      </c>
    </row>
    <row r="68" spans="1:12" ht="19.5" customHeight="1">
      <c r="A68" s="24"/>
      <c r="B68" s="431" t="s">
        <v>100</v>
      </c>
      <c r="C68" s="436"/>
      <c r="D68" s="436"/>
      <c r="E68" s="436"/>
      <c r="F68" s="117"/>
      <c r="G68" s="122"/>
      <c r="H68" s="122"/>
      <c r="I68" s="122"/>
      <c r="J68" s="220"/>
      <c r="K68" s="229"/>
      <c r="L68" s="229"/>
    </row>
    <row r="69" spans="1:12" ht="19.5" customHeight="1">
      <c r="A69" s="24"/>
      <c r="B69" s="109" t="s">
        <v>345</v>
      </c>
      <c r="C69" s="20"/>
      <c r="D69" s="20"/>
      <c r="E69" s="20"/>
      <c r="F69" s="110"/>
      <c r="G69" s="221"/>
      <c r="H69" s="221"/>
      <c r="I69" s="221"/>
      <c r="J69" s="222"/>
      <c r="K69" s="230"/>
      <c r="L69" s="230"/>
    </row>
    <row r="70" spans="1:12" ht="19.5" customHeight="1">
      <c r="A70" s="24"/>
      <c r="B70" s="118" t="s">
        <v>346</v>
      </c>
      <c r="C70" s="139"/>
      <c r="D70" s="139"/>
      <c r="E70" s="139"/>
      <c r="F70" s="119"/>
      <c r="G70" s="206"/>
      <c r="H70" s="206"/>
      <c r="I70" s="206"/>
      <c r="J70" s="54"/>
      <c r="K70" s="231"/>
      <c r="L70" s="231"/>
    </row>
    <row r="71" spans="1:12" ht="19.5" customHeight="1">
      <c r="A71" s="24"/>
      <c r="B71" s="142" t="s">
        <v>97</v>
      </c>
      <c r="C71" s="141"/>
      <c r="D71" s="141"/>
      <c r="E71" s="141"/>
      <c r="F71" s="117"/>
      <c r="G71" s="122"/>
      <c r="H71" s="122"/>
      <c r="I71" s="122"/>
      <c r="J71" s="220"/>
      <c r="K71" s="229"/>
      <c r="L71" s="229"/>
    </row>
    <row r="72" spans="1:12" ht="19.5" customHeight="1">
      <c r="A72" s="24"/>
      <c r="B72" s="109" t="s">
        <v>347</v>
      </c>
      <c r="C72" s="20"/>
      <c r="D72" s="20"/>
      <c r="E72" s="20"/>
      <c r="F72" s="110"/>
      <c r="G72" s="221"/>
      <c r="H72" s="221"/>
      <c r="I72" s="221"/>
      <c r="J72" s="222"/>
      <c r="K72" s="230"/>
      <c r="L72" s="230"/>
    </row>
    <row r="73" spans="1:12" ht="19.5" customHeight="1">
      <c r="A73" s="24"/>
      <c r="B73" s="118" t="s">
        <v>77</v>
      </c>
      <c r="C73" s="139"/>
      <c r="D73" s="139"/>
      <c r="E73" s="139"/>
      <c r="F73" s="119"/>
      <c r="G73" s="206"/>
      <c r="H73" s="206"/>
      <c r="I73" s="206"/>
      <c r="J73" s="54"/>
      <c r="K73" s="231"/>
      <c r="L73" s="231"/>
    </row>
    <row r="74" spans="1:12" ht="19.5" customHeight="1">
      <c r="A74" s="24"/>
      <c r="B74" s="142" t="s">
        <v>59</v>
      </c>
      <c r="C74" s="141"/>
      <c r="D74" s="141"/>
      <c r="E74" s="141"/>
      <c r="F74" s="117"/>
      <c r="G74" s="216"/>
      <c r="H74" s="216"/>
      <c r="I74" s="216"/>
      <c r="J74" s="217"/>
      <c r="K74" s="232"/>
      <c r="L74" s="232"/>
    </row>
    <row r="75" spans="1:12" ht="19.5" customHeight="1">
      <c r="A75" s="24"/>
      <c r="B75" s="204" t="s">
        <v>78</v>
      </c>
      <c r="C75" s="171"/>
      <c r="D75" s="171"/>
      <c r="E75" s="171"/>
      <c r="F75" s="172"/>
      <c r="G75" s="219" t="s">
        <v>29</v>
      </c>
      <c r="H75" s="219" t="s">
        <v>29</v>
      </c>
      <c r="I75" s="219" t="s">
        <v>29</v>
      </c>
      <c r="J75" s="86">
        <v>100</v>
      </c>
      <c r="K75" s="228">
        <v>100</v>
      </c>
      <c r="L75" s="228">
        <v>100</v>
      </c>
    </row>
    <row r="76" spans="1:12" ht="19.5" customHeight="1">
      <c r="A76" s="24"/>
      <c r="B76" s="189" t="s">
        <v>79</v>
      </c>
      <c r="C76" s="173"/>
      <c r="D76" s="173"/>
      <c r="E76" s="173"/>
      <c r="F76" s="174"/>
      <c r="G76" s="219" t="s">
        <v>29</v>
      </c>
      <c r="H76" s="219" t="s">
        <v>29</v>
      </c>
      <c r="I76" s="219" t="s">
        <v>29</v>
      </c>
      <c r="J76" s="86">
        <v>100</v>
      </c>
      <c r="K76" s="228">
        <v>100</v>
      </c>
      <c r="L76" s="228">
        <v>100</v>
      </c>
    </row>
    <row r="77" spans="1:12" ht="19.5" customHeight="1">
      <c r="A77" s="24"/>
      <c r="B77" s="190" t="s">
        <v>80</v>
      </c>
      <c r="C77" s="183"/>
      <c r="D77" s="183"/>
      <c r="E77" s="183"/>
      <c r="F77" s="184"/>
      <c r="G77" s="219"/>
      <c r="H77" s="219"/>
      <c r="I77" s="219"/>
      <c r="J77" s="86"/>
      <c r="K77" s="228"/>
      <c r="L77" s="228"/>
    </row>
    <row r="78" spans="1:12" ht="19.5" customHeight="1">
      <c r="A78" s="24"/>
      <c r="B78" s="204" t="s">
        <v>81</v>
      </c>
      <c r="C78" s="171"/>
      <c r="D78" s="171"/>
      <c r="E78" s="171"/>
      <c r="F78" s="172"/>
      <c r="G78" s="219" t="s">
        <v>29</v>
      </c>
      <c r="H78" s="219" t="s">
        <v>29</v>
      </c>
      <c r="I78" s="219" t="s">
        <v>29</v>
      </c>
      <c r="J78" s="86">
        <v>100</v>
      </c>
      <c r="K78" s="228">
        <v>100</v>
      </c>
      <c r="L78" s="228">
        <v>100</v>
      </c>
    </row>
    <row r="79" spans="1:12" ht="19.5" customHeight="1">
      <c r="A79" s="24"/>
      <c r="B79" s="200" t="s">
        <v>82</v>
      </c>
      <c r="C79" s="171"/>
      <c r="D79" s="171"/>
      <c r="E79" s="171"/>
      <c r="F79" s="172"/>
      <c r="G79" s="219" t="s">
        <v>29</v>
      </c>
      <c r="H79" s="219" t="s">
        <v>29</v>
      </c>
      <c r="I79" s="219" t="s">
        <v>29</v>
      </c>
      <c r="J79" s="86">
        <v>100</v>
      </c>
      <c r="K79" s="228">
        <v>100</v>
      </c>
      <c r="L79" s="228">
        <v>100</v>
      </c>
    </row>
    <row r="80" spans="1:12" ht="19.5" customHeight="1">
      <c r="A80" s="24"/>
      <c r="B80" s="204" t="s">
        <v>83</v>
      </c>
      <c r="C80" s="171"/>
      <c r="D80" s="171"/>
      <c r="E80" s="171"/>
      <c r="F80" s="172"/>
      <c r="G80" s="219" t="s">
        <v>29</v>
      </c>
      <c r="H80" s="219" t="s">
        <v>29</v>
      </c>
      <c r="I80" s="219" t="s">
        <v>29</v>
      </c>
      <c r="J80" s="363" t="s">
        <v>365</v>
      </c>
      <c r="K80" s="363" t="s">
        <v>365</v>
      </c>
      <c r="L80" s="124" t="s">
        <v>365</v>
      </c>
    </row>
    <row r="81" spans="1:12" ht="19.5" customHeight="1">
      <c r="A81" s="24"/>
      <c r="B81" s="109" t="s">
        <v>84</v>
      </c>
      <c r="C81" s="20"/>
      <c r="D81" s="20"/>
      <c r="E81" s="20"/>
      <c r="F81" s="110"/>
      <c r="G81" s="219" t="s">
        <v>29</v>
      </c>
      <c r="H81" s="219" t="s">
        <v>29</v>
      </c>
      <c r="I81" s="219" t="s">
        <v>29</v>
      </c>
      <c r="J81" s="86">
        <v>80</v>
      </c>
      <c r="K81" s="228">
        <v>85</v>
      </c>
      <c r="L81" s="228">
        <v>90</v>
      </c>
    </row>
    <row r="82" spans="1:12" ht="19.5" customHeight="1">
      <c r="A82" s="24"/>
      <c r="B82" s="118" t="s">
        <v>85</v>
      </c>
      <c r="C82" s="139"/>
      <c r="D82" s="139"/>
      <c r="E82" s="139"/>
      <c r="F82" s="119"/>
      <c r="G82" s="218"/>
      <c r="H82" s="218"/>
      <c r="I82" s="218"/>
      <c r="J82" s="98"/>
      <c r="K82" s="233"/>
      <c r="L82" s="233"/>
    </row>
    <row r="83" spans="1:12" ht="19.5" customHeight="1">
      <c r="A83" s="24"/>
      <c r="B83" s="142" t="s">
        <v>99</v>
      </c>
      <c r="C83" s="141"/>
      <c r="D83" s="141"/>
      <c r="E83" s="141"/>
      <c r="F83" s="117"/>
      <c r="G83" s="122"/>
      <c r="H83" s="122"/>
      <c r="I83" s="122"/>
      <c r="J83" s="220"/>
      <c r="K83" s="229"/>
      <c r="L83" s="229"/>
    </row>
    <row r="84" spans="1:12" ht="19.5" customHeight="1">
      <c r="A84" s="24"/>
      <c r="B84" s="109" t="s">
        <v>86</v>
      </c>
      <c r="C84" s="20"/>
      <c r="D84" s="20"/>
      <c r="E84" s="20"/>
      <c r="F84" s="110"/>
      <c r="G84" s="221"/>
      <c r="H84" s="221"/>
      <c r="I84" s="221"/>
      <c r="J84" s="222"/>
      <c r="K84" s="230"/>
      <c r="L84" s="230"/>
    </row>
    <row r="85" spans="1:12" ht="19.5" customHeight="1">
      <c r="A85" s="24"/>
      <c r="B85" s="118" t="s">
        <v>87</v>
      </c>
      <c r="C85" s="139"/>
      <c r="D85" s="139"/>
      <c r="E85" s="139"/>
      <c r="F85" s="119"/>
      <c r="G85" s="206"/>
      <c r="H85" s="206"/>
      <c r="I85" s="206"/>
      <c r="J85" s="54"/>
      <c r="K85" s="231"/>
      <c r="L85" s="231"/>
    </row>
    <row r="86" spans="1:12" s="11" customFormat="1" ht="19.5" customHeight="1">
      <c r="A86" s="24"/>
      <c r="B86" s="142" t="s">
        <v>59</v>
      </c>
      <c r="C86" s="141"/>
      <c r="D86" s="141"/>
      <c r="E86" s="141"/>
      <c r="F86" s="117"/>
      <c r="G86" s="223"/>
      <c r="H86" s="223"/>
      <c r="I86" s="223"/>
      <c r="J86" s="161"/>
      <c r="K86" s="227"/>
      <c r="L86" s="227"/>
    </row>
    <row r="87" spans="1:12" s="11" customFormat="1" ht="19.5" customHeight="1">
      <c r="A87" s="24"/>
      <c r="B87" s="188" t="s">
        <v>101</v>
      </c>
      <c r="C87" s="173"/>
      <c r="D87" s="173"/>
      <c r="E87" s="173"/>
      <c r="F87" s="174"/>
      <c r="G87" s="86">
        <v>0</v>
      </c>
      <c r="H87" s="86">
        <v>0</v>
      </c>
      <c r="I87" s="86">
        <v>0</v>
      </c>
      <c r="J87" s="86">
        <v>0</v>
      </c>
      <c r="K87" s="228">
        <v>0</v>
      </c>
      <c r="L87" s="228">
        <v>0</v>
      </c>
    </row>
    <row r="88" spans="1:12" s="11" customFormat="1" ht="19.5" customHeight="1">
      <c r="A88" s="24"/>
      <c r="B88" s="190" t="s">
        <v>102</v>
      </c>
      <c r="C88" s="183"/>
      <c r="D88" s="183"/>
      <c r="E88" s="183"/>
      <c r="F88" s="184"/>
      <c r="G88" s="86"/>
      <c r="H88" s="86"/>
      <c r="I88" s="86"/>
      <c r="J88" s="86"/>
      <c r="K88" s="228"/>
      <c r="L88" s="228"/>
    </row>
    <row r="89" spans="1:12" s="11" customFormat="1" ht="19.5" customHeight="1">
      <c r="A89" s="24"/>
      <c r="B89" s="306" t="s">
        <v>103</v>
      </c>
      <c r="C89" s="171"/>
      <c r="D89" s="171"/>
      <c r="E89" s="171"/>
      <c r="F89" s="172"/>
      <c r="G89" s="86">
        <v>0</v>
      </c>
      <c r="H89" s="86">
        <v>0</v>
      </c>
      <c r="I89" s="86">
        <v>0</v>
      </c>
      <c r="J89" s="86">
        <v>0</v>
      </c>
      <c r="K89" s="228">
        <v>0</v>
      </c>
      <c r="L89" s="228">
        <v>0</v>
      </c>
    </row>
    <row r="90" spans="1:12" s="11" customFormat="1" ht="19.5" customHeight="1">
      <c r="A90" s="24"/>
      <c r="B90" s="448" t="s">
        <v>240</v>
      </c>
      <c r="C90" s="293"/>
      <c r="D90" s="291"/>
      <c r="E90" s="291"/>
      <c r="F90" s="292"/>
      <c r="G90" s="206">
        <v>0</v>
      </c>
      <c r="H90" s="206">
        <v>0</v>
      </c>
      <c r="I90" s="206">
        <v>0</v>
      </c>
      <c r="J90" s="206">
        <v>0</v>
      </c>
      <c r="K90" s="234">
        <v>0</v>
      </c>
      <c r="L90" s="231">
        <v>0</v>
      </c>
    </row>
    <row r="91" spans="1:13" ht="23.25" customHeight="1">
      <c r="A91" s="24"/>
      <c r="B91" s="1004" t="s">
        <v>111</v>
      </c>
      <c r="C91" s="1005"/>
      <c r="D91" s="1005"/>
      <c r="E91" s="1005"/>
      <c r="F91" s="1006"/>
      <c r="G91" s="1010" t="s">
        <v>336</v>
      </c>
      <c r="H91" s="1011"/>
      <c r="I91" s="1012"/>
      <c r="J91" s="1016" t="s">
        <v>6</v>
      </c>
      <c r="K91" s="1017"/>
      <c r="L91" s="1018"/>
      <c r="M91" s="26"/>
    </row>
    <row r="92" spans="1:12" ht="23.25" customHeight="1">
      <c r="A92" s="24"/>
      <c r="B92" s="1007"/>
      <c r="C92" s="1008"/>
      <c r="D92" s="1008"/>
      <c r="E92" s="1008"/>
      <c r="F92" s="1009"/>
      <c r="G92" s="25">
        <v>2553</v>
      </c>
      <c r="H92" s="25">
        <v>2554</v>
      </c>
      <c r="I92" s="25">
        <v>2555</v>
      </c>
      <c r="J92" s="17">
        <v>2556</v>
      </c>
      <c r="K92" s="18">
        <v>2557</v>
      </c>
      <c r="L92" s="18">
        <v>2558</v>
      </c>
    </row>
    <row r="93" spans="1:12" ht="22.5" customHeight="1">
      <c r="A93" s="24"/>
      <c r="B93" s="431" t="s">
        <v>104</v>
      </c>
      <c r="C93" s="436"/>
      <c r="D93" s="436"/>
      <c r="E93" s="436"/>
      <c r="F93" s="117"/>
      <c r="G93" s="122"/>
      <c r="H93" s="122"/>
      <c r="I93" s="122"/>
      <c r="J93" s="220"/>
      <c r="K93" s="229"/>
      <c r="L93" s="229"/>
    </row>
    <row r="94" spans="1:12" ht="22.5" customHeight="1">
      <c r="A94" s="24"/>
      <c r="B94" s="109" t="s">
        <v>348</v>
      </c>
      <c r="C94" s="20"/>
      <c r="D94" s="20"/>
      <c r="E94" s="20"/>
      <c r="F94" s="110"/>
      <c r="G94" s="221"/>
      <c r="H94" s="221"/>
      <c r="I94" s="221"/>
      <c r="J94" s="222"/>
      <c r="K94" s="230"/>
      <c r="L94" s="230"/>
    </row>
    <row r="95" spans="1:12" ht="22.5" customHeight="1">
      <c r="A95" s="24"/>
      <c r="B95" s="106" t="s">
        <v>349</v>
      </c>
      <c r="C95" s="20"/>
      <c r="D95" s="20"/>
      <c r="E95" s="20"/>
      <c r="F95" s="110"/>
      <c r="G95" s="221"/>
      <c r="H95" s="221"/>
      <c r="I95" s="221"/>
      <c r="J95" s="222"/>
      <c r="K95" s="230"/>
      <c r="L95" s="230"/>
    </row>
    <row r="96" spans="1:12" ht="22.5" customHeight="1">
      <c r="A96" s="24"/>
      <c r="B96" s="118" t="s">
        <v>366</v>
      </c>
      <c r="C96" s="139"/>
      <c r="D96" s="139"/>
      <c r="E96" s="139"/>
      <c r="F96" s="119"/>
      <c r="G96" s="206"/>
      <c r="H96" s="206"/>
      <c r="I96" s="206"/>
      <c r="J96" s="54"/>
      <c r="K96" s="231"/>
      <c r="L96" s="231"/>
    </row>
    <row r="97" spans="1:12" ht="22.5" customHeight="1">
      <c r="A97" s="24"/>
      <c r="B97" s="142" t="s">
        <v>97</v>
      </c>
      <c r="C97" s="141"/>
      <c r="D97" s="141"/>
      <c r="E97" s="141"/>
      <c r="F97" s="117"/>
      <c r="G97" s="122"/>
      <c r="H97" s="122"/>
      <c r="I97" s="122"/>
      <c r="J97" s="220"/>
      <c r="K97" s="229"/>
      <c r="L97" s="229"/>
    </row>
    <row r="98" spans="1:12" ht="22.5" customHeight="1">
      <c r="A98" s="24"/>
      <c r="B98" s="313" t="s">
        <v>89</v>
      </c>
      <c r="C98" s="20"/>
      <c r="D98" s="20"/>
      <c r="E98" s="20"/>
      <c r="F98" s="110"/>
      <c r="G98" s="221"/>
      <c r="H98" s="221"/>
      <c r="I98" s="221"/>
      <c r="J98" s="222"/>
      <c r="K98" s="230"/>
      <c r="L98" s="230"/>
    </row>
    <row r="99" spans="1:12" ht="22.5" customHeight="1">
      <c r="A99" s="24"/>
      <c r="B99" s="120" t="s">
        <v>90</v>
      </c>
      <c r="C99" s="139"/>
      <c r="D99" s="139"/>
      <c r="E99" s="139"/>
      <c r="F99" s="119"/>
      <c r="G99" s="206"/>
      <c r="H99" s="206"/>
      <c r="I99" s="206"/>
      <c r="J99" s="54"/>
      <c r="K99" s="231"/>
      <c r="L99" s="231"/>
    </row>
    <row r="100" spans="1:12" ht="23.25" customHeight="1">
      <c r="A100" s="24"/>
      <c r="B100" s="142" t="s">
        <v>59</v>
      </c>
      <c r="C100" s="141"/>
      <c r="D100" s="141"/>
      <c r="E100" s="141"/>
      <c r="F100" s="117"/>
      <c r="G100" s="122"/>
      <c r="H100" s="122"/>
      <c r="I100" s="122"/>
      <c r="J100" s="220"/>
      <c r="K100" s="229"/>
      <c r="L100" s="229"/>
    </row>
    <row r="101" spans="1:12" ht="23.25" customHeight="1">
      <c r="A101" s="24"/>
      <c r="B101" s="105" t="s">
        <v>350</v>
      </c>
      <c r="C101" s="20"/>
      <c r="D101" s="20"/>
      <c r="E101" s="20"/>
      <c r="F101" s="110"/>
      <c r="G101" s="221" t="s">
        <v>29</v>
      </c>
      <c r="H101" s="221" t="s">
        <v>29</v>
      </c>
      <c r="I101" s="221" t="s">
        <v>29</v>
      </c>
      <c r="J101" s="222">
        <v>100</v>
      </c>
      <c r="K101" s="230">
        <v>100</v>
      </c>
      <c r="L101" s="230">
        <v>100</v>
      </c>
    </row>
    <row r="102" spans="1:12" ht="23.25" customHeight="1">
      <c r="A102" s="24"/>
      <c r="B102" s="105" t="s">
        <v>88</v>
      </c>
      <c r="C102" s="20"/>
      <c r="D102" s="20"/>
      <c r="E102" s="20"/>
      <c r="F102" s="110"/>
      <c r="G102" s="221"/>
      <c r="H102" s="221"/>
      <c r="I102" s="221"/>
      <c r="J102" s="222"/>
      <c r="K102" s="230"/>
      <c r="L102" s="230"/>
    </row>
    <row r="103" spans="1:12" ht="23.25" customHeight="1">
      <c r="A103" s="24"/>
      <c r="B103" s="313" t="s">
        <v>351</v>
      </c>
      <c r="C103" s="20"/>
      <c r="D103" s="20"/>
      <c r="E103" s="20"/>
      <c r="F103" s="110"/>
      <c r="G103" s="221" t="s">
        <v>29</v>
      </c>
      <c r="H103" s="221" t="s">
        <v>29</v>
      </c>
      <c r="I103" s="221" t="s">
        <v>29</v>
      </c>
      <c r="J103" s="222">
        <v>1</v>
      </c>
      <c r="K103" s="230">
        <v>1</v>
      </c>
      <c r="L103" s="230">
        <v>1</v>
      </c>
    </row>
    <row r="104" spans="1:12" ht="23.25" customHeight="1">
      <c r="A104" s="24"/>
      <c r="B104" s="105" t="s">
        <v>91</v>
      </c>
      <c r="C104" s="20"/>
      <c r="D104" s="20"/>
      <c r="E104" s="20"/>
      <c r="F104" s="110"/>
      <c r="G104" s="221"/>
      <c r="H104" s="221"/>
      <c r="I104" s="221"/>
      <c r="J104" s="222"/>
      <c r="K104" s="230"/>
      <c r="L104" s="230"/>
    </row>
    <row r="105" spans="1:12" ht="23.25" customHeight="1">
      <c r="A105" s="24"/>
      <c r="B105" s="864" t="s">
        <v>352</v>
      </c>
      <c r="C105" s="20"/>
      <c r="D105" s="20"/>
      <c r="E105" s="20"/>
      <c r="F105" s="110"/>
      <c r="G105" s="221" t="s">
        <v>29</v>
      </c>
      <c r="H105" s="221" t="s">
        <v>29</v>
      </c>
      <c r="I105" s="221" t="s">
        <v>29</v>
      </c>
      <c r="J105" s="221" t="s">
        <v>29</v>
      </c>
      <c r="K105" s="221" t="s">
        <v>29</v>
      </c>
      <c r="L105" s="222" t="s">
        <v>29</v>
      </c>
    </row>
    <row r="106" spans="1:12" ht="23.25" customHeight="1">
      <c r="A106" s="24"/>
      <c r="B106" s="344" t="s">
        <v>353</v>
      </c>
      <c r="C106" s="139"/>
      <c r="D106" s="139"/>
      <c r="E106" s="139"/>
      <c r="F106" s="119"/>
      <c r="G106" s="206" t="s">
        <v>29</v>
      </c>
      <c r="H106" s="206" t="s">
        <v>29</v>
      </c>
      <c r="I106" s="206">
        <v>80</v>
      </c>
      <c r="J106" s="206">
        <v>80</v>
      </c>
      <c r="K106" s="206">
        <v>80</v>
      </c>
      <c r="L106" s="54">
        <v>80</v>
      </c>
    </row>
    <row r="107" spans="1:12" s="11" customFormat="1" ht="23.25" customHeight="1">
      <c r="A107" s="24"/>
      <c r="B107" s="58"/>
      <c r="C107" s="20"/>
      <c r="D107" s="20"/>
      <c r="E107" s="20"/>
      <c r="F107" s="20"/>
      <c r="G107" s="26"/>
      <c r="H107" s="26"/>
      <c r="I107" s="26"/>
      <c r="J107" s="26"/>
      <c r="K107" s="59"/>
      <c r="L107" s="59"/>
    </row>
    <row r="108" spans="1:12" s="11" customFormat="1" ht="23.25" customHeight="1">
      <c r="A108" s="24"/>
      <c r="B108" s="58"/>
      <c r="C108" s="20"/>
      <c r="D108" s="20"/>
      <c r="E108" s="20"/>
      <c r="F108" s="20"/>
      <c r="G108" s="26"/>
      <c r="H108" s="26"/>
      <c r="I108" s="26"/>
      <c r="J108" s="26"/>
      <c r="K108" s="59"/>
      <c r="L108" s="59"/>
    </row>
    <row r="109" spans="1:12" s="11" customFormat="1" ht="23.25" customHeight="1">
      <c r="A109" s="24"/>
      <c r="B109" s="58"/>
      <c r="C109" s="20"/>
      <c r="D109" s="20"/>
      <c r="E109" s="20"/>
      <c r="F109" s="20"/>
      <c r="G109" s="26"/>
      <c r="H109" s="26"/>
      <c r="I109" s="26"/>
      <c r="J109" s="26"/>
      <c r="K109" s="59"/>
      <c r="L109" s="59"/>
    </row>
    <row r="110" spans="1:12" s="11" customFormat="1" ht="23.25" customHeight="1">
      <c r="A110" s="24"/>
      <c r="B110" s="58"/>
      <c r="C110" s="20"/>
      <c r="D110" s="20"/>
      <c r="E110" s="20"/>
      <c r="F110" s="20"/>
      <c r="G110" s="26"/>
      <c r="H110" s="26"/>
      <c r="I110" s="26"/>
      <c r="J110" s="26"/>
      <c r="K110" s="59"/>
      <c r="L110" s="59"/>
    </row>
    <row r="111" spans="1:12" s="11" customFormat="1" ht="23.25" customHeight="1">
      <c r="A111" s="24"/>
      <c r="B111" s="58"/>
      <c r="C111" s="20"/>
      <c r="D111" s="20"/>
      <c r="E111" s="20"/>
      <c r="F111" s="20"/>
      <c r="G111" s="26"/>
      <c r="H111" s="26"/>
      <c r="I111" s="26"/>
      <c r="J111" s="26"/>
      <c r="K111" s="59"/>
      <c r="L111" s="59"/>
    </row>
    <row r="112" spans="1:13" ht="23.25" customHeight="1">
      <c r="A112" s="24"/>
      <c r="B112" s="1004" t="s">
        <v>111</v>
      </c>
      <c r="C112" s="1005"/>
      <c r="D112" s="1005"/>
      <c r="E112" s="1005"/>
      <c r="F112" s="1006"/>
      <c r="G112" s="1010" t="s">
        <v>336</v>
      </c>
      <c r="H112" s="1011"/>
      <c r="I112" s="1012"/>
      <c r="J112" s="1016" t="s">
        <v>6</v>
      </c>
      <c r="K112" s="1017"/>
      <c r="L112" s="1018"/>
      <c r="M112" s="26"/>
    </row>
    <row r="113" spans="1:12" ht="23.25" customHeight="1">
      <c r="A113" s="24"/>
      <c r="B113" s="1007"/>
      <c r="C113" s="1008"/>
      <c r="D113" s="1008"/>
      <c r="E113" s="1008"/>
      <c r="F113" s="1009"/>
      <c r="G113" s="25">
        <v>2553</v>
      </c>
      <c r="H113" s="25">
        <v>2554</v>
      </c>
      <c r="I113" s="25">
        <v>2555</v>
      </c>
      <c r="J113" s="17">
        <v>2556</v>
      </c>
      <c r="K113" s="18">
        <v>2557</v>
      </c>
      <c r="L113" s="18">
        <v>2558</v>
      </c>
    </row>
    <row r="114" spans="1:12" ht="23.25" customHeight="1">
      <c r="A114" s="24"/>
      <c r="B114" s="142" t="s">
        <v>99</v>
      </c>
      <c r="C114" s="141"/>
      <c r="D114" s="141"/>
      <c r="E114" s="141"/>
      <c r="F114" s="117"/>
      <c r="G114" s="100"/>
      <c r="H114" s="100"/>
      <c r="I114" s="100"/>
      <c r="J114" s="101"/>
      <c r="K114" s="102"/>
      <c r="L114" s="102"/>
    </row>
    <row r="115" spans="1:12" ht="23.25" customHeight="1">
      <c r="A115" s="24"/>
      <c r="B115" s="313" t="s">
        <v>92</v>
      </c>
      <c r="C115" s="20"/>
      <c r="D115" s="20"/>
      <c r="E115" s="20"/>
      <c r="F115" s="110"/>
      <c r="G115" s="111"/>
      <c r="H115" s="111"/>
      <c r="I115" s="111"/>
      <c r="J115" s="112"/>
      <c r="K115" s="129"/>
      <c r="L115" s="129"/>
    </row>
    <row r="116" spans="1:12" ht="23.25" customHeight="1">
      <c r="A116" s="24"/>
      <c r="B116" s="120" t="s">
        <v>93</v>
      </c>
      <c r="C116" s="139"/>
      <c r="D116" s="139"/>
      <c r="E116" s="139"/>
      <c r="F116" s="119"/>
      <c r="G116" s="36"/>
      <c r="H116" s="36"/>
      <c r="I116" s="36"/>
      <c r="J116" s="37"/>
      <c r="K116" s="144"/>
      <c r="L116" s="144"/>
    </row>
    <row r="117" spans="1:12" ht="23.25" customHeight="1">
      <c r="A117" s="24"/>
      <c r="B117" s="142" t="s">
        <v>59</v>
      </c>
      <c r="C117" s="141"/>
      <c r="D117" s="141"/>
      <c r="E117" s="141"/>
      <c r="F117" s="117"/>
      <c r="G117" s="130"/>
      <c r="H117" s="130"/>
      <c r="I117" s="130"/>
      <c r="J117" s="125"/>
      <c r="K117" s="126"/>
      <c r="L117" s="126"/>
    </row>
    <row r="118" spans="1:12" ht="23.25" customHeight="1">
      <c r="A118" s="24"/>
      <c r="B118" s="108" t="s">
        <v>354</v>
      </c>
      <c r="C118" s="20"/>
      <c r="D118" s="20"/>
      <c r="E118" s="20"/>
      <c r="F118" s="110"/>
      <c r="G118" s="219" t="s">
        <v>29</v>
      </c>
      <c r="H118" s="219" t="s">
        <v>29</v>
      </c>
      <c r="I118" s="86" t="s">
        <v>29</v>
      </c>
      <c r="J118" s="357">
        <v>80</v>
      </c>
      <c r="K118" s="219">
        <v>80</v>
      </c>
      <c r="L118" s="86">
        <v>80</v>
      </c>
    </row>
    <row r="119" spans="1:12" ht="23.25" customHeight="1">
      <c r="A119" s="24"/>
      <c r="B119" s="120" t="s">
        <v>94</v>
      </c>
      <c r="C119" s="139"/>
      <c r="D119" s="139"/>
      <c r="E119" s="139"/>
      <c r="F119" s="119"/>
      <c r="G119" s="127"/>
      <c r="H119" s="127"/>
      <c r="I119" s="127"/>
      <c r="J119" s="43"/>
      <c r="K119" s="128"/>
      <c r="L119" s="128"/>
    </row>
    <row r="120" spans="1:12" ht="23.25" customHeight="1">
      <c r="A120" s="24"/>
      <c r="B120" s="137" t="s">
        <v>139</v>
      </c>
      <c r="C120" s="141"/>
      <c r="D120" s="141"/>
      <c r="E120" s="141"/>
      <c r="F120" s="117"/>
      <c r="G120" s="100"/>
      <c r="H120" s="100"/>
      <c r="I120" s="100"/>
      <c r="J120" s="101"/>
      <c r="K120" s="102"/>
      <c r="L120" s="102"/>
    </row>
    <row r="121" spans="1:12" ht="23.25" customHeight="1">
      <c r="A121" s="24"/>
      <c r="B121" s="120" t="s">
        <v>105</v>
      </c>
      <c r="C121" s="139"/>
      <c r="D121" s="139"/>
      <c r="E121" s="139"/>
      <c r="F121" s="119"/>
      <c r="G121" s="36"/>
      <c r="H121" s="36"/>
      <c r="I121" s="36"/>
      <c r="J121" s="37"/>
      <c r="K121" s="144"/>
      <c r="L121" s="144"/>
    </row>
    <row r="122" spans="1:12" ht="23.25" customHeight="1">
      <c r="A122" s="24"/>
      <c r="B122" s="137" t="s">
        <v>59</v>
      </c>
      <c r="C122" s="141"/>
      <c r="D122" s="141"/>
      <c r="E122" s="141"/>
      <c r="F122" s="117"/>
      <c r="G122" s="123"/>
      <c r="H122" s="123"/>
      <c r="I122" s="123"/>
      <c r="J122" s="123"/>
      <c r="K122" s="123"/>
      <c r="L122" s="125"/>
    </row>
    <row r="123" spans="1:19" ht="23.25" customHeight="1">
      <c r="A123" s="24"/>
      <c r="B123" s="315" t="s">
        <v>106</v>
      </c>
      <c r="C123" s="139"/>
      <c r="D123" s="139"/>
      <c r="E123" s="139"/>
      <c r="F123" s="119"/>
      <c r="G123" s="219" t="s">
        <v>29</v>
      </c>
      <c r="H123" s="219" t="s">
        <v>29</v>
      </c>
      <c r="I123" s="219" t="s">
        <v>29</v>
      </c>
      <c r="J123" s="219">
        <v>100</v>
      </c>
      <c r="K123" s="219">
        <v>100</v>
      </c>
      <c r="L123" s="86">
        <v>100</v>
      </c>
      <c r="R123" s="11">
        <v>47300</v>
      </c>
      <c r="S123" s="11">
        <v>10560</v>
      </c>
    </row>
    <row r="124" spans="1:19" ht="23.25" customHeight="1">
      <c r="A124" s="24"/>
      <c r="B124" s="137" t="s">
        <v>148</v>
      </c>
      <c r="C124" s="141"/>
      <c r="D124" s="141"/>
      <c r="E124" s="141"/>
      <c r="F124" s="117"/>
      <c r="G124" s="100"/>
      <c r="H124" s="100"/>
      <c r="I124" s="100"/>
      <c r="J124" s="101"/>
      <c r="K124" s="102"/>
      <c r="L124" s="102"/>
      <c r="R124" s="11">
        <v>4072</v>
      </c>
      <c r="S124" s="11">
        <v>4072</v>
      </c>
    </row>
    <row r="125" spans="1:19" ht="23.25" customHeight="1">
      <c r="A125" s="24"/>
      <c r="B125" s="143" t="s">
        <v>107</v>
      </c>
      <c r="C125" s="139"/>
      <c r="D125" s="139"/>
      <c r="E125" s="139"/>
      <c r="F125" s="119"/>
      <c r="G125" s="36"/>
      <c r="H125" s="36"/>
      <c r="I125" s="36"/>
      <c r="J125" s="37"/>
      <c r="K125" s="144"/>
      <c r="L125" s="144"/>
      <c r="S125" s="11">
        <f>SUM(S123:S124)</f>
        <v>14632</v>
      </c>
    </row>
    <row r="126" spans="1:12" ht="23.25" customHeight="1">
      <c r="A126" s="24"/>
      <c r="B126" s="137" t="s">
        <v>59</v>
      </c>
      <c r="C126" s="141"/>
      <c r="D126" s="141"/>
      <c r="E126" s="141"/>
      <c r="F126" s="117"/>
      <c r="G126" s="100"/>
      <c r="H126" s="100"/>
      <c r="I126" s="100"/>
      <c r="J126" s="101"/>
      <c r="K126" s="102"/>
      <c r="L126" s="102"/>
    </row>
    <row r="127" spans="1:18" ht="23.25" customHeight="1">
      <c r="A127" s="24"/>
      <c r="B127" s="314" t="s">
        <v>109</v>
      </c>
      <c r="C127" s="20"/>
      <c r="D127" s="20"/>
      <c r="E127" s="20"/>
      <c r="F127" s="110"/>
      <c r="G127" s="221" t="s">
        <v>29</v>
      </c>
      <c r="H127" s="221" t="s">
        <v>29</v>
      </c>
      <c r="I127" s="221" t="s">
        <v>29</v>
      </c>
      <c r="J127" s="221">
        <v>100</v>
      </c>
      <c r="K127" s="221">
        <v>100</v>
      </c>
      <c r="L127" s="222">
        <v>100</v>
      </c>
      <c r="R127" s="11">
        <v>14632</v>
      </c>
    </row>
    <row r="128" spans="1:18" ht="23.25" customHeight="1">
      <c r="A128" s="24"/>
      <c r="B128" s="118" t="s">
        <v>108</v>
      </c>
      <c r="C128" s="139"/>
      <c r="D128" s="139"/>
      <c r="E128" s="139"/>
      <c r="F128" s="119"/>
      <c r="G128" s="206" t="s">
        <v>29</v>
      </c>
      <c r="H128" s="206" t="s">
        <v>29</v>
      </c>
      <c r="I128" s="206" t="s">
        <v>29</v>
      </c>
      <c r="J128" s="206">
        <v>80</v>
      </c>
      <c r="K128" s="206">
        <v>80</v>
      </c>
      <c r="L128" s="54">
        <v>80</v>
      </c>
      <c r="R128" s="11">
        <v>1200</v>
      </c>
    </row>
    <row r="129" spans="1:18" ht="23.25" customHeight="1">
      <c r="A129" s="24"/>
      <c r="B129" s="20"/>
      <c r="C129" s="20"/>
      <c r="D129" s="20"/>
      <c r="E129" s="20"/>
      <c r="F129" s="20"/>
      <c r="G129" s="23"/>
      <c r="H129" s="23"/>
      <c r="I129" s="23"/>
      <c r="J129" s="23"/>
      <c r="K129" s="23"/>
      <c r="L129" s="23"/>
      <c r="M129" s="23"/>
      <c r="R129" s="11">
        <f>SUM(R127:R128)</f>
        <v>15832</v>
      </c>
    </row>
    <row r="130" spans="1:13" ht="23.25" customHeight="1">
      <c r="A130" s="24"/>
      <c r="B130" s="20"/>
      <c r="C130" s="20"/>
      <c r="D130" s="20"/>
      <c r="E130" s="20"/>
      <c r="F130" s="20"/>
      <c r="G130" s="23"/>
      <c r="H130" s="23"/>
      <c r="I130" s="23"/>
      <c r="J130" s="23"/>
      <c r="K130" s="23"/>
      <c r="L130" s="23"/>
      <c r="M130" s="23"/>
    </row>
    <row r="131" spans="1:18" ht="23.25" customHeight="1">
      <c r="A131" s="24"/>
      <c r="B131" s="20"/>
      <c r="C131" s="20"/>
      <c r="D131" s="20"/>
      <c r="E131" s="20"/>
      <c r="F131" s="20"/>
      <c r="G131" s="23"/>
      <c r="H131" s="23"/>
      <c r="I131" s="23"/>
      <c r="J131" s="23"/>
      <c r="K131" s="23"/>
      <c r="L131" s="23"/>
      <c r="M131" s="23"/>
      <c r="R131" s="11">
        <f>R123-R129</f>
        <v>31468</v>
      </c>
    </row>
    <row r="132" spans="1:13" ht="23.25" customHeight="1">
      <c r="A132" s="24"/>
      <c r="B132" s="20"/>
      <c r="C132" s="20"/>
      <c r="D132" s="20"/>
      <c r="E132" s="20"/>
      <c r="F132" s="20"/>
      <c r="G132" s="23"/>
      <c r="H132" s="23"/>
      <c r="I132" s="23"/>
      <c r="J132" s="23"/>
      <c r="K132" s="23"/>
      <c r="L132" s="23"/>
      <c r="M132" s="23"/>
    </row>
    <row r="133" spans="1:23" ht="25.5" customHeight="1">
      <c r="A133" s="26">
        <v>4</v>
      </c>
      <c r="B133" s="1027" t="s">
        <v>390</v>
      </c>
      <c r="C133" s="1027"/>
      <c r="D133" s="1027"/>
      <c r="E133" s="1027"/>
      <c r="M133" s="26"/>
      <c r="V133" s="11"/>
      <c r="W133" s="11"/>
    </row>
    <row r="134" spans="2:23" ht="25.5" customHeight="1">
      <c r="B134" s="998" t="s">
        <v>26</v>
      </c>
      <c r="C134" s="999"/>
      <c r="D134" s="999"/>
      <c r="E134" s="999"/>
      <c r="F134" s="296" t="s">
        <v>42</v>
      </c>
      <c r="G134" s="226" t="s">
        <v>0</v>
      </c>
      <c r="H134" s="1013" t="s">
        <v>1</v>
      </c>
      <c r="I134" s="1013"/>
      <c r="J134" s="1013"/>
      <c r="K134" s="1013"/>
      <c r="L134" s="987" t="s">
        <v>2</v>
      </c>
      <c r="M134" s="371" t="s">
        <v>242</v>
      </c>
      <c r="N134" s="81"/>
      <c r="O134" s="81"/>
      <c r="P134" s="81"/>
      <c r="Q134" s="81"/>
      <c r="V134" s="11"/>
      <c r="W134" s="11"/>
    </row>
    <row r="135" spans="2:23" ht="25.5" customHeight="1">
      <c r="B135" s="1014"/>
      <c r="C135" s="1015"/>
      <c r="D135" s="1015"/>
      <c r="E135" s="1015"/>
      <c r="F135" s="301" t="s">
        <v>43</v>
      </c>
      <c r="G135" s="301" t="s">
        <v>44</v>
      </c>
      <c r="H135" s="303" t="s">
        <v>46</v>
      </c>
      <c r="I135" s="303" t="s">
        <v>246</v>
      </c>
      <c r="J135" s="303" t="s">
        <v>273</v>
      </c>
      <c r="K135" s="296" t="s">
        <v>27</v>
      </c>
      <c r="L135" s="988"/>
      <c r="M135" s="257" t="s">
        <v>243</v>
      </c>
      <c r="N135" s="81"/>
      <c r="O135" s="81"/>
      <c r="P135" s="81"/>
      <c r="Q135" s="81"/>
      <c r="V135" s="11"/>
      <c r="W135" s="11"/>
    </row>
    <row r="136" spans="2:23" ht="25.5" customHeight="1">
      <c r="B136" s="1001"/>
      <c r="C136" s="1002"/>
      <c r="D136" s="1002"/>
      <c r="E136" s="1002"/>
      <c r="F136" s="160"/>
      <c r="G136" s="302"/>
      <c r="H136" s="160"/>
      <c r="I136" s="160"/>
      <c r="J136" s="160"/>
      <c r="K136" s="160"/>
      <c r="L136" s="87"/>
      <c r="M136" s="305" t="s">
        <v>241</v>
      </c>
      <c r="N136" s="81"/>
      <c r="O136" s="81"/>
      <c r="P136" s="81"/>
      <c r="Q136" s="81"/>
      <c r="V136" s="11"/>
      <c r="W136" s="11"/>
    </row>
    <row r="137" spans="2:23" ht="25.5" customHeight="1">
      <c r="B137" s="640" t="s">
        <v>607</v>
      </c>
      <c r="C137" s="630" t="s">
        <v>551</v>
      </c>
      <c r="D137" s="115"/>
      <c r="E137" s="552"/>
      <c r="F137" s="508" t="s">
        <v>574</v>
      </c>
      <c r="G137" s="508" t="s">
        <v>575</v>
      </c>
      <c r="H137" s="505">
        <v>500000</v>
      </c>
      <c r="I137" s="512"/>
      <c r="J137" s="673"/>
      <c r="K137" s="673">
        <f>H137+I137+J137</f>
        <v>500000</v>
      </c>
      <c r="L137" s="672" t="s">
        <v>559</v>
      </c>
      <c r="M137" s="305"/>
      <c r="N137" s="81"/>
      <c r="O137" s="81"/>
      <c r="P137" s="81"/>
      <c r="Q137" s="81"/>
      <c r="V137" s="11"/>
      <c r="W137" s="11"/>
    </row>
    <row r="138" spans="2:23" ht="25.5" customHeight="1">
      <c r="B138" s="629" t="s">
        <v>608</v>
      </c>
      <c r="C138" s="630" t="s">
        <v>503</v>
      </c>
      <c r="D138" s="628"/>
      <c r="E138" s="649"/>
      <c r="F138" s="667" t="s">
        <v>549</v>
      </c>
      <c r="G138" s="668" t="s">
        <v>548</v>
      </c>
      <c r="H138" s="627">
        <v>172130</v>
      </c>
      <c r="I138" s="370"/>
      <c r="J138" s="637"/>
      <c r="K138" s="639">
        <f>H138+I138+J138</f>
        <v>172130</v>
      </c>
      <c r="L138" s="54" t="s">
        <v>501</v>
      </c>
      <c r="M138" s="305"/>
      <c r="N138" s="81"/>
      <c r="O138" s="81"/>
      <c r="P138" s="81"/>
      <c r="Q138" s="81"/>
      <c r="V138" s="11"/>
      <c r="W138" s="11"/>
    </row>
    <row r="139" spans="2:23" ht="25.5" customHeight="1">
      <c r="B139" s="629"/>
      <c r="C139" s="631" t="s">
        <v>504</v>
      </c>
      <c r="D139" s="628"/>
      <c r="E139" s="649"/>
      <c r="F139" s="391"/>
      <c r="G139" s="512"/>
      <c r="H139" s="454"/>
      <c r="I139" s="370"/>
      <c r="J139" s="206"/>
      <c r="K139" s="639"/>
      <c r="L139" s="54"/>
      <c r="M139" s="305"/>
      <c r="N139" s="81"/>
      <c r="O139" s="81"/>
      <c r="P139" s="81"/>
      <c r="Q139" s="81"/>
      <c r="V139" s="11"/>
      <c r="W139" s="11"/>
    </row>
    <row r="140" spans="2:23" ht="25.5" customHeight="1">
      <c r="B140" s="629" t="s">
        <v>609</v>
      </c>
      <c r="C140" s="631" t="s">
        <v>505</v>
      </c>
      <c r="D140" s="628"/>
      <c r="E140" s="649"/>
      <c r="F140" s="506" t="s">
        <v>552</v>
      </c>
      <c r="G140" s="383" t="s">
        <v>562</v>
      </c>
      <c r="H140" s="627">
        <v>247080</v>
      </c>
      <c r="I140" s="370"/>
      <c r="J140" s="661"/>
      <c r="K140" s="639">
        <f aca="true" t="shared" si="2" ref="K140:K156">H140+I140+J140</f>
        <v>247080</v>
      </c>
      <c r="L140" s="370" t="s">
        <v>522</v>
      </c>
      <c r="M140" s="305"/>
      <c r="N140" s="81"/>
      <c r="V140" s="11"/>
      <c r="W140" s="11"/>
    </row>
    <row r="141" spans="2:23" ht="25.5" customHeight="1">
      <c r="B141" s="629"/>
      <c r="C141" s="631" t="s">
        <v>506</v>
      </c>
      <c r="D141" s="628"/>
      <c r="E141" s="628"/>
      <c r="F141" s="323" t="s">
        <v>556</v>
      </c>
      <c r="G141" s="513"/>
      <c r="H141" s="206"/>
      <c r="I141" s="206"/>
      <c r="J141" s="206"/>
      <c r="K141" s="639"/>
      <c r="L141" s="54"/>
      <c r="M141" s="305"/>
      <c r="N141" s="81"/>
      <c r="O141" s="81"/>
      <c r="P141" s="81"/>
      <c r="Q141" s="81"/>
      <c r="V141" s="11"/>
      <c r="W141" s="11"/>
    </row>
    <row r="142" spans="2:23" ht="25.5" customHeight="1">
      <c r="B142" s="629"/>
      <c r="C142" s="631" t="s">
        <v>507</v>
      </c>
      <c r="D142" s="628"/>
      <c r="E142" s="628"/>
      <c r="F142" s="206" t="s">
        <v>557</v>
      </c>
      <c r="G142" s="513"/>
      <c r="H142" s="206"/>
      <c r="I142" s="206"/>
      <c r="J142" s="206"/>
      <c r="K142" s="639"/>
      <c r="L142" s="54"/>
      <c r="M142" s="305"/>
      <c r="N142" s="81"/>
      <c r="O142" s="81"/>
      <c r="P142" s="81"/>
      <c r="Q142" s="81"/>
      <c r="V142" s="11"/>
      <c r="W142" s="11"/>
    </row>
    <row r="143" spans="2:23" ht="25.5" customHeight="1">
      <c r="B143" s="629" t="s">
        <v>610</v>
      </c>
      <c r="C143" s="631" t="s">
        <v>517</v>
      </c>
      <c r="D143" s="628"/>
      <c r="E143" s="628"/>
      <c r="F143" s="669" t="s">
        <v>554</v>
      </c>
      <c r="G143" s="672" t="s">
        <v>563</v>
      </c>
      <c r="H143" s="637">
        <v>110000</v>
      </c>
      <c r="I143" s="206"/>
      <c r="J143" s="637"/>
      <c r="K143" s="639">
        <f t="shared" si="2"/>
        <v>110000</v>
      </c>
      <c r="L143" s="54" t="s">
        <v>501</v>
      </c>
      <c r="M143" s="305"/>
      <c r="N143" s="81"/>
      <c r="O143" s="81"/>
      <c r="P143" s="81"/>
      <c r="Q143" s="81"/>
      <c r="V143" s="11"/>
      <c r="W143" s="11"/>
    </row>
    <row r="144" spans="2:23" ht="25.5" customHeight="1">
      <c r="B144" s="629"/>
      <c r="C144" s="631" t="s">
        <v>555</v>
      </c>
      <c r="D144" s="628"/>
      <c r="E144" s="628"/>
      <c r="F144" s="670" t="s">
        <v>553</v>
      </c>
      <c r="G144" s="672" t="s">
        <v>564</v>
      </c>
      <c r="H144" s="637"/>
      <c r="I144" s="206"/>
      <c r="J144" s="637"/>
      <c r="K144" s="639"/>
      <c r="L144" s="54"/>
      <c r="M144" s="305"/>
      <c r="N144" s="81"/>
      <c r="O144" s="81"/>
      <c r="P144" s="81"/>
      <c r="Q144" s="81"/>
      <c r="V144" s="11"/>
      <c r="W144" s="11"/>
    </row>
    <row r="145" spans="2:23" ht="25.5" customHeight="1">
      <c r="B145" s="629" t="s">
        <v>611</v>
      </c>
      <c r="C145" s="492" t="s">
        <v>518</v>
      </c>
      <c r="D145" s="492"/>
      <c r="E145" s="492"/>
      <c r="F145" s="503" t="s">
        <v>560</v>
      </c>
      <c r="G145" s="672" t="s">
        <v>565</v>
      </c>
      <c r="H145" s="627">
        <v>26110</v>
      </c>
      <c r="I145" s="454"/>
      <c r="J145" s="650"/>
      <c r="K145" s="608">
        <f>H145+I145+J145</f>
        <v>26110</v>
      </c>
      <c r="L145" s="370" t="s">
        <v>520</v>
      </c>
      <c r="M145" s="305"/>
      <c r="N145" s="81"/>
      <c r="O145" s="81"/>
      <c r="P145" s="81"/>
      <c r="Q145" s="81"/>
      <c r="V145" s="11"/>
      <c r="W145" s="11"/>
    </row>
    <row r="146" spans="2:23" ht="25.5" customHeight="1">
      <c r="B146" s="629"/>
      <c r="C146" s="646" t="s">
        <v>519</v>
      </c>
      <c r="D146" s="649"/>
      <c r="E146" s="649"/>
      <c r="F146" s="391"/>
      <c r="G146" s="383"/>
      <c r="I146" s="391"/>
      <c r="J146" s="391"/>
      <c r="K146" s="391"/>
      <c r="L146" s="49"/>
      <c r="M146" s="490"/>
      <c r="N146" s="81"/>
      <c r="O146" s="81"/>
      <c r="P146" s="81"/>
      <c r="Q146" s="81"/>
      <c r="V146" s="11"/>
      <c r="W146" s="11"/>
    </row>
    <row r="147" spans="2:23" ht="25.5" customHeight="1">
      <c r="B147" s="629" t="s">
        <v>612</v>
      </c>
      <c r="C147" s="646" t="s">
        <v>521</v>
      </c>
      <c r="D147" s="649"/>
      <c r="E147" s="649"/>
      <c r="F147" s="508" t="s">
        <v>561</v>
      </c>
      <c r="G147" s="383" t="s">
        <v>562</v>
      </c>
      <c r="H147" s="627">
        <v>21900</v>
      </c>
      <c r="I147" s="454"/>
      <c r="J147" s="650"/>
      <c r="K147" s="606">
        <f t="shared" si="2"/>
        <v>21900</v>
      </c>
      <c r="L147" s="370" t="s">
        <v>522</v>
      </c>
      <c r="M147" s="490"/>
      <c r="N147" s="81"/>
      <c r="O147" s="81">
        <v>30000</v>
      </c>
      <c r="P147" s="81"/>
      <c r="Q147" s="81"/>
      <c r="V147" s="11"/>
      <c r="W147" s="11"/>
    </row>
    <row r="148" spans="2:23" ht="25.5" customHeight="1">
      <c r="B148" s="629" t="s">
        <v>613</v>
      </c>
      <c r="C148" s="646" t="s">
        <v>529</v>
      </c>
      <c r="D148" s="649"/>
      <c r="E148" s="649"/>
      <c r="F148" s="507" t="s">
        <v>566</v>
      </c>
      <c r="G148" s="383" t="s">
        <v>567</v>
      </c>
      <c r="H148" s="650">
        <v>30000</v>
      </c>
      <c r="I148" s="454"/>
      <c r="J148" s="650"/>
      <c r="K148" s="606">
        <f t="shared" si="2"/>
        <v>30000</v>
      </c>
      <c r="L148" s="370" t="s">
        <v>530</v>
      </c>
      <c r="M148" s="490"/>
      <c r="N148" s="81"/>
      <c r="O148" s="81">
        <v>365000</v>
      </c>
      <c r="P148" s="81"/>
      <c r="Q148" s="81"/>
      <c r="V148" s="11"/>
      <c r="W148" s="11"/>
    </row>
    <row r="149" spans="2:23" ht="25.5" customHeight="1">
      <c r="B149" s="629" t="s">
        <v>614</v>
      </c>
      <c r="C149" s="646" t="s">
        <v>531</v>
      </c>
      <c r="D149" s="649"/>
      <c r="E149" s="649"/>
      <c r="F149" s="506" t="s">
        <v>568</v>
      </c>
      <c r="G149" s="383"/>
      <c r="H149" s="651">
        <v>6000</v>
      </c>
      <c r="I149" s="652"/>
      <c r="J149" s="651"/>
      <c r="K149" s="641">
        <f t="shared" si="2"/>
        <v>6000</v>
      </c>
      <c r="L149" s="653" t="s">
        <v>532</v>
      </c>
      <c r="M149" s="490"/>
      <c r="N149" s="81"/>
      <c r="O149" s="81">
        <v>87000</v>
      </c>
      <c r="P149" s="81"/>
      <c r="Q149" s="81"/>
      <c r="V149" s="11"/>
      <c r="W149" s="11"/>
    </row>
    <row r="150" spans="2:23" ht="25.5" customHeight="1">
      <c r="B150" s="629" t="s">
        <v>615</v>
      </c>
      <c r="C150" s="1032" t="s">
        <v>534</v>
      </c>
      <c r="D150" s="1033"/>
      <c r="E150" s="1034"/>
      <c r="F150" s="508" t="s">
        <v>569</v>
      </c>
      <c r="G150" s="383" t="s">
        <v>567</v>
      </c>
      <c r="H150" s="650">
        <v>30600</v>
      </c>
      <c r="I150" s="454"/>
      <c r="J150" s="650"/>
      <c r="K150" s="606">
        <f t="shared" si="2"/>
        <v>30600</v>
      </c>
      <c r="L150" s="370" t="s">
        <v>533</v>
      </c>
      <c r="M150" s="490"/>
      <c r="N150" s="81"/>
      <c r="O150" s="81">
        <v>180000</v>
      </c>
      <c r="P150" s="81"/>
      <c r="Q150" s="81"/>
      <c r="V150" s="11"/>
      <c r="W150" s="11"/>
    </row>
    <row r="151" spans="2:23" ht="25.5" customHeight="1">
      <c r="B151" s="629"/>
      <c r="C151" s="646" t="s">
        <v>535</v>
      </c>
      <c r="D151" s="649"/>
      <c r="E151" s="649"/>
      <c r="F151" s="391"/>
      <c r="G151" s="383"/>
      <c r="H151" s="454"/>
      <c r="I151" s="454"/>
      <c r="J151" s="454"/>
      <c r="K151" s="606"/>
      <c r="L151" s="370"/>
      <c r="M151" s="490"/>
      <c r="N151" s="81"/>
      <c r="O151" s="81">
        <f>SUM(O147:O150)</f>
        <v>662000</v>
      </c>
      <c r="P151" s="81"/>
      <c r="Q151" s="81"/>
      <c r="V151" s="11"/>
      <c r="W151" s="11"/>
    </row>
    <row r="152" spans="2:23" ht="24" customHeight="1">
      <c r="B152" s="998" t="s">
        <v>26</v>
      </c>
      <c r="C152" s="999"/>
      <c r="D152" s="999"/>
      <c r="E152" s="1000"/>
      <c r="F152" s="296" t="s">
        <v>42</v>
      </c>
      <c r="G152" s="226" t="s">
        <v>0</v>
      </c>
      <c r="H152" s="1013" t="s">
        <v>1</v>
      </c>
      <c r="I152" s="1013"/>
      <c r="J152" s="1013"/>
      <c r="K152" s="1013"/>
      <c r="L152" s="987" t="s">
        <v>2</v>
      </c>
      <c r="M152" s="950" t="s">
        <v>806</v>
      </c>
      <c r="N152" s="81"/>
      <c r="O152" s="81"/>
      <c r="P152" s="81"/>
      <c r="Q152" s="81"/>
      <c r="V152" s="11"/>
      <c r="W152" s="11"/>
    </row>
    <row r="153" spans="2:23" ht="24" customHeight="1">
      <c r="B153" s="1001"/>
      <c r="C153" s="1002"/>
      <c r="D153" s="1002"/>
      <c r="E153" s="1003"/>
      <c r="F153" s="301" t="s">
        <v>43</v>
      </c>
      <c r="G153" s="301" t="s">
        <v>44</v>
      </c>
      <c r="H153" s="303" t="s">
        <v>46</v>
      </c>
      <c r="I153" s="303" t="s">
        <v>246</v>
      </c>
      <c r="J153" s="303" t="s">
        <v>273</v>
      </c>
      <c r="K153" s="296" t="s">
        <v>27</v>
      </c>
      <c r="L153" s="988"/>
      <c r="M153" s="935" t="s">
        <v>241</v>
      </c>
      <c r="N153" s="81"/>
      <c r="O153" s="81"/>
      <c r="P153" s="81"/>
      <c r="Q153" s="81"/>
      <c r="V153" s="11"/>
      <c r="W153" s="11"/>
    </row>
    <row r="154" spans="2:23" ht="24" customHeight="1">
      <c r="B154" s="629" t="s">
        <v>616</v>
      </c>
      <c r="C154" s="989" t="s">
        <v>570</v>
      </c>
      <c r="D154" s="989"/>
      <c r="E154" s="990"/>
      <c r="F154" s="654" t="s">
        <v>571</v>
      </c>
      <c r="G154" s="649" t="s">
        <v>562</v>
      </c>
      <c r="H154" s="643">
        <v>6000</v>
      </c>
      <c r="I154" s="655"/>
      <c r="J154" s="651"/>
      <c r="K154" s="641">
        <f t="shared" si="2"/>
        <v>6000</v>
      </c>
      <c r="L154" s="642" t="s">
        <v>536</v>
      </c>
      <c r="M154" s="490"/>
      <c r="N154" s="81"/>
      <c r="O154" s="81">
        <v>26110</v>
      </c>
      <c r="P154" s="81"/>
      <c r="Q154" s="81"/>
      <c r="S154" s="11">
        <v>900</v>
      </c>
      <c r="V154" s="11"/>
      <c r="W154" s="11"/>
    </row>
    <row r="155" spans="2:23" ht="24" customHeight="1">
      <c r="B155" s="629" t="s">
        <v>617</v>
      </c>
      <c r="C155" s="991" t="s">
        <v>572</v>
      </c>
      <c r="D155" s="991"/>
      <c r="E155" s="992"/>
      <c r="F155" s="654" t="s">
        <v>571</v>
      </c>
      <c r="G155" s="649" t="s">
        <v>562</v>
      </c>
      <c r="H155" s="643">
        <v>26700</v>
      </c>
      <c r="I155" s="655"/>
      <c r="J155" s="651"/>
      <c r="K155" s="641">
        <f t="shared" si="2"/>
        <v>26700</v>
      </c>
      <c r="L155" s="653" t="s">
        <v>536</v>
      </c>
      <c r="M155" s="490"/>
      <c r="N155" s="81"/>
      <c r="O155" s="81">
        <v>99200</v>
      </c>
      <c r="P155" s="81"/>
      <c r="Q155" s="81"/>
      <c r="S155" s="11">
        <v>3831</v>
      </c>
      <c r="V155" s="11"/>
      <c r="W155" s="11"/>
    </row>
    <row r="156" spans="2:23" ht="24" customHeight="1">
      <c r="B156" s="629" t="s">
        <v>618</v>
      </c>
      <c r="C156" s="991" t="s">
        <v>537</v>
      </c>
      <c r="D156" s="991"/>
      <c r="E156" s="992"/>
      <c r="F156" s="674" t="s">
        <v>573</v>
      </c>
      <c r="G156" s="649" t="s">
        <v>604</v>
      </c>
      <c r="H156" s="643">
        <v>10120</v>
      </c>
      <c r="I156" s="655"/>
      <c r="J156" s="651"/>
      <c r="K156" s="641">
        <f t="shared" si="2"/>
        <v>10120</v>
      </c>
      <c r="L156" s="653" t="s">
        <v>536</v>
      </c>
      <c r="M156" s="490"/>
      <c r="N156" s="81"/>
      <c r="O156" s="81">
        <f>SUM(O154:O155)</f>
        <v>125310</v>
      </c>
      <c r="P156" s="81"/>
      <c r="Q156" s="81"/>
      <c r="S156" s="11">
        <f>SUM(S154:S155)</f>
        <v>4731</v>
      </c>
      <c r="V156" s="11"/>
      <c r="W156" s="11"/>
    </row>
    <row r="157" spans="1:23" ht="24" customHeight="1">
      <c r="A157" s="58"/>
      <c r="B157" s="953" t="s">
        <v>619</v>
      </c>
      <c r="C157" s="954" t="s">
        <v>733</v>
      </c>
      <c r="D157" s="955"/>
      <c r="E157" s="956"/>
      <c r="F157" s="766" t="s">
        <v>605</v>
      </c>
      <c r="G157" s="496" t="s">
        <v>626</v>
      </c>
      <c r="H157" s="957">
        <v>62000</v>
      </c>
      <c r="I157" s="958">
        <v>125000</v>
      </c>
      <c r="J157" s="959"/>
      <c r="K157" s="559">
        <f>H157+I157</f>
        <v>187000</v>
      </c>
      <c r="L157" s="496" t="s">
        <v>523</v>
      </c>
      <c r="M157" s="496"/>
      <c r="N157" s="81"/>
      <c r="O157" s="91"/>
      <c r="P157" s="81"/>
      <c r="Q157" s="81"/>
      <c r="V157" s="11"/>
      <c r="W157" s="11"/>
    </row>
    <row r="158" spans="1:23" ht="24" customHeight="1">
      <c r="A158" s="58"/>
      <c r="B158" s="993" t="s">
        <v>772</v>
      </c>
      <c r="C158" s="994"/>
      <c r="D158" s="994"/>
      <c r="E158" s="995"/>
      <c r="F158" s="766"/>
      <c r="G158" s="499"/>
      <c r="H158" s="961"/>
      <c r="I158" s="962"/>
      <c r="J158" s="425"/>
      <c r="K158" s="547"/>
      <c r="L158" s="496"/>
      <c r="M158" s="496"/>
      <c r="N158" s="81"/>
      <c r="O158" s="81"/>
      <c r="P158" s="81"/>
      <c r="Q158" s="81"/>
      <c r="V158" s="11"/>
      <c r="W158" s="11"/>
    </row>
    <row r="159" spans="1:23" ht="24" customHeight="1">
      <c r="A159" s="58"/>
      <c r="B159" s="953" t="s">
        <v>737</v>
      </c>
      <c r="C159" s="997" t="s">
        <v>791</v>
      </c>
      <c r="D159" s="994"/>
      <c r="E159" s="995"/>
      <c r="F159" s="766" t="s">
        <v>605</v>
      </c>
      <c r="G159" s="963" t="s">
        <v>790</v>
      </c>
      <c r="H159" s="959"/>
      <c r="I159" s="964">
        <v>111500</v>
      </c>
      <c r="J159" s="961"/>
      <c r="K159" s="547">
        <f>SUM(H159:J159)</f>
        <v>111500</v>
      </c>
      <c r="L159" s="766" t="s">
        <v>526</v>
      </c>
      <c r="M159" s="496" t="s">
        <v>714</v>
      </c>
      <c r="N159" s="81"/>
      <c r="O159" s="91">
        <v>62000</v>
      </c>
      <c r="P159" s="81"/>
      <c r="Q159" s="81"/>
      <c r="V159" s="11"/>
      <c r="W159" s="11"/>
    </row>
    <row r="160" spans="1:23" ht="24" customHeight="1">
      <c r="A160" s="58"/>
      <c r="B160" s="953"/>
      <c r="C160" s="954" t="s">
        <v>810</v>
      </c>
      <c r="D160" s="963"/>
      <c r="E160" s="963"/>
      <c r="F160" s="959"/>
      <c r="G160" s="499"/>
      <c r="H160" s="965"/>
      <c r="I160" s="965"/>
      <c r="J160" s="965"/>
      <c r="K160" s="547"/>
      <c r="L160" s="766"/>
      <c r="M160" s="496"/>
      <c r="N160" s="81"/>
      <c r="O160" s="81">
        <v>125000</v>
      </c>
      <c r="P160" s="81"/>
      <c r="Q160" s="81"/>
      <c r="V160" s="11"/>
      <c r="W160" s="11"/>
    </row>
    <row r="161" spans="1:23" ht="24" customHeight="1">
      <c r="A161" s="58"/>
      <c r="B161" s="953" t="s">
        <v>739</v>
      </c>
      <c r="C161" s="954" t="s">
        <v>789</v>
      </c>
      <c r="D161" s="963"/>
      <c r="E161" s="963"/>
      <c r="F161" s="949"/>
      <c r="G161" s="966"/>
      <c r="H161" s="961">
        <v>5000</v>
      </c>
      <c r="I161" s="234"/>
      <c r="J161" s="234"/>
      <c r="K161" s="844">
        <v>5000</v>
      </c>
      <c r="L161" s="766" t="s">
        <v>526</v>
      </c>
      <c r="M161" s="51"/>
      <c r="N161" s="81"/>
      <c r="O161" s="91">
        <f>SUM(O159:O160)</f>
        <v>187000</v>
      </c>
      <c r="P161" s="81"/>
      <c r="Q161" s="81"/>
      <c r="V161" s="11"/>
      <c r="W161" s="11"/>
    </row>
    <row r="162" spans="1:23" ht="24" customHeight="1">
      <c r="A162" s="58"/>
      <c r="B162" s="953" t="s">
        <v>740</v>
      </c>
      <c r="C162" s="954" t="s">
        <v>738</v>
      </c>
      <c r="D162" s="963"/>
      <c r="E162" s="963"/>
      <c r="F162" s="949"/>
      <c r="G162" s="966"/>
      <c r="H162" s="234"/>
      <c r="I162" s="967">
        <v>458900</v>
      </c>
      <c r="J162" s="234"/>
      <c r="K162" s="968">
        <f aca="true" t="shared" si="3" ref="K162:K168">H162+I162+J162</f>
        <v>458900</v>
      </c>
      <c r="L162" s="496" t="s">
        <v>793</v>
      </c>
      <c r="M162" s="51"/>
      <c r="N162" s="81"/>
      <c r="O162" s="81"/>
      <c r="P162" s="81"/>
      <c r="Q162" s="81"/>
      <c r="V162" s="11"/>
      <c r="W162" s="11"/>
    </row>
    <row r="163" spans="1:23" ht="24" customHeight="1">
      <c r="A163" s="58"/>
      <c r="B163" s="953" t="s">
        <v>741</v>
      </c>
      <c r="C163" s="969" t="s">
        <v>749</v>
      </c>
      <c r="D163" s="963"/>
      <c r="E163" s="963"/>
      <c r="F163" s="949"/>
      <c r="G163" s="966"/>
      <c r="H163" s="234"/>
      <c r="I163" s="964">
        <v>30000</v>
      </c>
      <c r="J163" s="234"/>
      <c r="K163" s="844">
        <f t="shared" si="3"/>
        <v>30000</v>
      </c>
      <c r="L163" s="51" t="s">
        <v>532</v>
      </c>
      <c r="M163" s="51"/>
      <c r="N163" s="81"/>
      <c r="O163" s="81">
        <v>5000</v>
      </c>
      <c r="P163" s="81"/>
      <c r="Q163" s="81"/>
      <c r="V163" s="11"/>
      <c r="W163" s="11"/>
    </row>
    <row r="164" spans="1:23" ht="24" customHeight="1">
      <c r="A164" s="58"/>
      <c r="B164" s="953" t="s">
        <v>743</v>
      </c>
      <c r="C164" s="954" t="s">
        <v>742</v>
      </c>
      <c r="D164" s="963"/>
      <c r="E164" s="960"/>
      <c r="F164" s="949"/>
      <c r="G164" s="966"/>
      <c r="H164" s="234"/>
      <c r="I164" s="964">
        <v>90000</v>
      </c>
      <c r="J164" s="234"/>
      <c r="K164" s="844">
        <f t="shared" si="3"/>
        <v>90000</v>
      </c>
      <c r="L164" s="51" t="s">
        <v>502</v>
      </c>
      <c r="M164" s="51"/>
      <c r="N164" s="81"/>
      <c r="O164" s="81">
        <v>111500</v>
      </c>
      <c r="P164" s="81"/>
      <c r="Q164" s="81"/>
      <c r="V164" s="11"/>
      <c r="W164" s="11"/>
    </row>
    <row r="165" spans="1:23" ht="24" customHeight="1">
      <c r="A165" s="58"/>
      <c r="B165" s="953" t="s">
        <v>751</v>
      </c>
      <c r="C165" s="954" t="s">
        <v>792</v>
      </c>
      <c r="D165" s="963"/>
      <c r="E165" s="963"/>
      <c r="F165" s="949"/>
      <c r="G165" s="966"/>
      <c r="H165" s="234"/>
      <c r="I165" s="964">
        <v>99200</v>
      </c>
      <c r="J165" s="234"/>
      <c r="K165" s="844">
        <f t="shared" si="3"/>
        <v>99200</v>
      </c>
      <c r="L165" s="766" t="s">
        <v>522</v>
      </c>
      <c r="M165" s="51"/>
      <c r="N165" s="81"/>
      <c r="O165" s="81">
        <f>SUM(O163:O164)</f>
        <v>116500</v>
      </c>
      <c r="P165" s="81"/>
      <c r="Q165" s="81"/>
      <c r="S165" s="899"/>
      <c r="V165" s="11"/>
      <c r="W165" s="11"/>
    </row>
    <row r="166" spans="1:23" ht="24" customHeight="1">
      <c r="A166" s="58"/>
      <c r="B166" s="953" t="s">
        <v>788</v>
      </c>
      <c r="C166" s="954" t="s">
        <v>744</v>
      </c>
      <c r="D166" s="963"/>
      <c r="E166" s="963"/>
      <c r="F166" s="949"/>
      <c r="G166" s="966"/>
      <c r="H166" s="234"/>
      <c r="I166" s="964">
        <v>10000</v>
      </c>
      <c r="J166" s="234"/>
      <c r="K166" s="970">
        <f t="shared" si="3"/>
        <v>10000</v>
      </c>
      <c r="L166" s="51" t="s">
        <v>787</v>
      </c>
      <c r="M166" s="51"/>
      <c r="N166" s="81"/>
      <c r="O166" s="81"/>
      <c r="P166" s="81"/>
      <c r="Q166" s="81"/>
      <c r="V166" s="11"/>
      <c r="W166" s="11"/>
    </row>
    <row r="167" spans="1:23" ht="24" customHeight="1">
      <c r="A167" s="58"/>
      <c r="B167" s="953" t="s">
        <v>795</v>
      </c>
      <c r="C167" s="954" t="s">
        <v>796</v>
      </c>
      <c r="D167" s="963"/>
      <c r="E167" s="963"/>
      <c r="F167" s="949"/>
      <c r="G167" s="966"/>
      <c r="H167" s="234"/>
      <c r="I167" s="964">
        <v>80000</v>
      </c>
      <c r="J167" s="234"/>
      <c r="K167" s="970">
        <f t="shared" si="3"/>
        <v>80000</v>
      </c>
      <c r="L167" s="51" t="s">
        <v>797</v>
      </c>
      <c r="M167" s="51"/>
      <c r="N167" s="81"/>
      <c r="O167" s="81"/>
      <c r="P167" s="81"/>
      <c r="Q167" s="81"/>
      <c r="V167" s="11"/>
      <c r="W167" s="11"/>
    </row>
    <row r="168" spans="1:23" ht="24" customHeight="1">
      <c r="A168" s="58"/>
      <c r="B168" s="953" t="s">
        <v>798</v>
      </c>
      <c r="C168" s="954" t="s">
        <v>809</v>
      </c>
      <c r="D168" s="963"/>
      <c r="E168" s="963"/>
      <c r="F168" s="949"/>
      <c r="G168" s="966"/>
      <c r="H168" s="234"/>
      <c r="I168" s="964">
        <v>365000</v>
      </c>
      <c r="J168" s="234"/>
      <c r="K168" s="970">
        <f t="shared" si="3"/>
        <v>365000</v>
      </c>
      <c r="L168" s="51" t="s">
        <v>530</v>
      </c>
      <c r="M168" s="51"/>
      <c r="N168" s="81"/>
      <c r="O168" s="81"/>
      <c r="P168" s="81"/>
      <c r="Q168" s="81"/>
      <c r="V168" s="11"/>
      <c r="W168" s="11"/>
    </row>
    <row r="169" spans="1:23" ht="24" customHeight="1">
      <c r="A169" s="58"/>
      <c r="B169" s="993" t="s">
        <v>828</v>
      </c>
      <c r="C169" s="994"/>
      <c r="D169" s="994"/>
      <c r="E169" s="995"/>
      <c r="F169" s="949"/>
      <c r="G169" s="966"/>
      <c r="H169" s="234"/>
      <c r="I169" s="964"/>
      <c r="J169" s="234"/>
      <c r="K169" s="970"/>
      <c r="L169" s="51"/>
      <c r="M169" s="51"/>
      <c r="N169" s="81"/>
      <c r="O169" s="81"/>
      <c r="P169" s="81"/>
      <c r="Q169" s="81"/>
      <c r="V169" s="11"/>
      <c r="W169" s="11"/>
    </row>
    <row r="170" spans="1:23" ht="24" customHeight="1">
      <c r="A170" s="58"/>
      <c r="B170" s="953" t="s">
        <v>799</v>
      </c>
      <c r="C170" s="954" t="s">
        <v>807</v>
      </c>
      <c r="D170" s="963"/>
      <c r="E170" s="963"/>
      <c r="F170" s="949"/>
      <c r="G170" s="966"/>
      <c r="H170" s="234"/>
      <c r="I170" s="964">
        <v>87000</v>
      </c>
      <c r="J170" s="234"/>
      <c r="K170" s="970">
        <f>SUM(I170:J170)</f>
        <v>87000</v>
      </c>
      <c r="L170" s="51" t="s">
        <v>530</v>
      </c>
      <c r="M170" s="51"/>
      <c r="N170" s="81"/>
      <c r="O170" s="81"/>
      <c r="P170" s="81"/>
      <c r="Q170" s="81"/>
      <c r="V170" s="11"/>
      <c r="W170" s="11"/>
    </row>
    <row r="171" spans="1:23" ht="24" customHeight="1">
      <c r="A171" s="58"/>
      <c r="B171" s="993" t="s">
        <v>829</v>
      </c>
      <c r="C171" s="994"/>
      <c r="D171" s="994"/>
      <c r="E171" s="995"/>
      <c r="F171" s="949"/>
      <c r="G171" s="966"/>
      <c r="H171" s="234"/>
      <c r="I171" s="964"/>
      <c r="J171" s="234"/>
      <c r="K171" s="970"/>
      <c r="L171" s="51"/>
      <c r="M171" s="51"/>
      <c r="N171" s="81"/>
      <c r="O171" s="81"/>
      <c r="P171" s="81"/>
      <c r="Q171" s="81"/>
      <c r="V171" s="11"/>
      <c r="W171" s="11"/>
    </row>
    <row r="172" spans="1:23" ht="24" customHeight="1">
      <c r="A172" s="58"/>
      <c r="B172" s="953" t="s">
        <v>801</v>
      </c>
      <c r="C172" s="954" t="s">
        <v>808</v>
      </c>
      <c r="D172" s="963"/>
      <c r="E172" s="963"/>
      <c r="F172" s="949"/>
      <c r="G172" s="966"/>
      <c r="H172" s="234"/>
      <c r="I172" s="964">
        <v>620000</v>
      </c>
      <c r="J172" s="234"/>
      <c r="K172" s="970">
        <f>SUM(I172:J172)</f>
        <v>620000</v>
      </c>
      <c r="L172" s="51" t="s">
        <v>530</v>
      </c>
      <c r="M172" s="51"/>
      <c r="N172" s="81"/>
      <c r="O172" s="81"/>
      <c r="P172" s="81"/>
      <c r="Q172" s="81"/>
      <c r="V172" s="11"/>
      <c r="W172" s="11"/>
    </row>
    <row r="173" spans="1:23" ht="24" customHeight="1">
      <c r="A173" s="58"/>
      <c r="B173" s="993" t="s">
        <v>830</v>
      </c>
      <c r="C173" s="994"/>
      <c r="D173" s="994"/>
      <c r="E173" s="995"/>
      <c r="F173" s="949"/>
      <c r="G173" s="966"/>
      <c r="H173" s="234"/>
      <c r="I173" s="964"/>
      <c r="J173" s="234"/>
      <c r="K173" s="970"/>
      <c r="L173" s="51"/>
      <c r="M173" s="51"/>
      <c r="N173" s="81"/>
      <c r="O173" s="81"/>
      <c r="P173" s="81"/>
      <c r="Q173" s="81"/>
      <c r="V173" s="11"/>
      <c r="W173" s="11"/>
    </row>
    <row r="174" spans="1:23" ht="24" customHeight="1">
      <c r="A174" s="58"/>
      <c r="B174" s="977" t="s">
        <v>28</v>
      </c>
      <c r="C174" s="978"/>
      <c r="D174" s="978"/>
      <c r="E174" s="979"/>
      <c r="F174" s="971"/>
      <c r="G174" s="972"/>
      <c r="H174" s="973">
        <f>H137+H138+H140+H143+H145+H147+H148+H149+H150+H154+H155+H156+H157+H161</f>
        <v>1253640</v>
      </c>
      <c r="I174" s="974">
        <f>SUM(I157:I172)</f>
        <v>2076600</v>
      </c>
      <c r="J174" s="973"/>
      <c r="K174" s="844">
        <f>H174+I174</f>
        <v>3330240</v>
      </c>
      <c r="L174" s="231"/>
      <c r="M174" s="949"/>
      <c r="V174" s="11"/>
      <c r="W174" s="11"/>
    </row>
    <row r="175" spans="11:23" ht="24.75">
      <c r="K175" s="246"/>
      <c r="V175" s="11"/>
      <c r="W175" s="11"/>
    </row>
    <row r="176" spans="11:23" ht="24.75">
      <c r="K176" s="246"/>
      <c r="L176" s="329"/>
      <c r="V176" s="11"/>
      <c r="W176" s="11"/>
    </row>
    <row r="177" spans="8:23" ht="24.75">
      <c r="H177" s="246"/>
      <c r="K177" s="246"/>
      <c r="V177" s="11"/>
      <c r="W177" s="11"/>
    </row>
    <row r="178" spans="11:23" ht="24.75">
      <c r="K178" s="246"/>
      <c r="V178" s="11"/>
      <c r="W178" s="11"/>
    </row>
    <row r="179" spans="5:23" ht="24.75">
      <c r="E179" s="246">
        <f>I168+I170+I172</f>
        <v>1072000</v>
      </c>
      <c r="K179" s="246"/>
      <c r="V179" s="11"/>
      <c r="W179" s="11"/>
    </row>
    <row r="180" spans="11:23" ht="24.75">
      <c r="K180" s="246"/>
      <c r="V180" s="11"/>
      <c r="W180" s="11"/>
    </row>
    <row r="181" spans="11:23" ht="24.75">
      <c r="K181" s="246"/>
      <c r="V181" s="11"/>
      <c r="W181" s="11"/>
    </row>
    <row r="182" spans="11:23" ht="24.75">
      <c r="K182" s="246"/>
      <c r="V182" s="11"/>
      <c r="W182" s="11"/>
    </row>
    <row r="183" spans="11:23" ht="24.75">
      <c r="K183" s="246"/>
      <c r="V183" s="11"/>
      <c r="W183" s="11"/>
    </row>
    <row r="184" spans="6:23" ht="24.75">
      <c r="F184" s="581"/>
      <c r="K184" s="246"/>
      <c r="V184" s="11"/>
      <c r="W184" s="11"/>
    </row>
    <row r="185" spans="6:23" ht="24.75">
      <c r="F185" s="581"/>
      <c r="H185" s="210"/>
      <c r="K185" s="246"/>
      <c r="V185" s="11"/>
      <c r="W185" s="11"/>
    </row>
    <row r="186" spans="6:23" ht="24.75" customHeight="1">
      <c r="F186" s="210"/>
      <c r="H186" s="329"/>
      <c r="K186" s="246"/>
      <c r="V186" s="11"/>
      <c r="W186" s="11"/>
    </row>
    <row r="187" spans="6:23" ht="24.75">
      <c r="F187" s="328"/>
      <c r="K187" s="246"/>
      <c r="V187" s="11"/>
      <c r="W187" s="11"/>
    </row>
    <row r="188" spans="6:23" ht="24.75">
      <c r="F188" s="210"/>
      <c r="K188" s="246"/>
      <c r="V188" s="11"/>
      <c r="W188" s="11"/>
    </row>
    <row r="189" spans="11:23" ht="24.75">
      <c r="K189" s="246"/>
      <c r="V189" s="11"/>
      <c r="W189" s="11"/>
    </row>
    <row r="190" spans="6:23" ht="24.75">
      <c r="F190" s="246"/>
      <c r="K190" s="246"/>
      <c r="V190" s="11"/>
      <c r="W190" s="11"/>
    </row>
    <row r="191" spans="11:23" ht="24.75">
      <c r="K191" s="246"/>
      <c r="V191" s="11"/>
      <c r="W191" s="11"/>
    </row>
    <row r="192" spans="11:23" ht="24.75">
      <c r="K192" s="246"/>
      <c r="V192" s="11"/>
      <c r="W192" s="11"/>
    </row>
    <row r="193" spans="11:23" ht="24.75">
      <c r="K193" s="246"/>
      <c r="V193" s="11"/>
      <c r="W193" s="11"/>
    </row>
    <row r="194" spans="11:23" ht="24.75">
      <c r="K194" s="246"/>
      <c r="V194" s="11"/>
      <c r="W194" s="11"/>
    </row>
    <row r="195" spans="11:23" ht="24.75">
      <c r="K195" s="246"/>
      <c r="V195" s="11"/>
      <c r="W195" s="11"/>
    </row>
    <row r="196" spans="11:23" ht="24.75">
      <c r="K196" s="246"/>
      <c r="V196" s="11"/>
      <c r="W196" s="11"/>
    </row>
    <row r="197" spans="11:23" ht="24.75">
      <c r="K197" s="246"/>
      <c r="V197" s="11"/>
      <c r="W197" s="11"/>
    </row>
    <row r="198" spans="11:23" ht="24.75">
      <c r="K198" s="246"/>
      <c r="V198" s="11"/>
      <c r="W198" s="11"/>
    </row>
    <row r="199" spans="5:23" ht="33.75">
      <c r="E199" s="19"/>
      <c r="H199" s="404"/>
      <c r="I199" s="362"/>
      <c r="K199" s="362"/>
      <c r="L199" s="416"/>
      <c r="V199" s="11"/>
      <c r="W199" s="11"/>
    </row>
    <row r="200" spans="2:23" ht="24.75">
      <c r="B200" s="11" t="s">
        <v>300</v>
      </c>
      <c r="C200" s="11"/>
      <c r="I200" s="369"/>
      <c r="J200" s="10"/>
      <c r="K200" s="382"/>
      <c r="L200" s="10"/>
      <c r="M200" s="10"/>
      <c r="V200" s="11"/>
      <c r="W200" s="11"/>
    </row>
    <row r="201" spans="2:23" ht="24.75">
      <c r="B201" s="391" t="s">
        <v>293</v>
      </c>
      <c r="C201" s="392"/>
      <c r="D201" s="392"/>
      <c r="E201" s="393"/>
      <c r="F201" s="370" t="s">
        <v>292</v>
      </c>
      <c r="G201" s="370" t="s">
        <v>253</v>
      </c>
      <c r="H201" s="370" t="s">
        <v>273</v>
      </c>
      <c r="I201" s="370" t="s">
        <v>275</v>
      </c>
      <c r="J201" s="49" t="s">
        <v>26</v>
      </c>
      <c r="K201" s="10"/>
      <c r="L201" s="10"/>
      <c r="M201" s="10"/>
      <c r="V201" s="11"/>
      <c r="W201" s="11"/>
    </row>
    <row r="202" spans="2:23" ht="24.75">
      <c r="B202" s="983" t="s">
        <v>297</v>
      </c>
      <c r="C202" s="984"/>
      <c r="D202" s="243" t="s">
        <v>234</v>
      </c>
      <c r="E202" s="53"/>
      <c r="F202" s="389">
        <f>H174</f>
        <v>1253640</v>
      </c>
      <c r="G202" s="395">
        <f>I174</f>
        <v>2076600</v>
      </c>
      <c r="H202" s="396">
        <f>J174</f>
        <v>0</v>
      </c>
      <c r="I202" s="411">
        <f aca="true" t="shared" si="4" ref="I202:I213">F202+G202+H202</f>
        <v>3330240</v>
      </c>
      <c r="J202" s="161">
        <v>26</v>
      </c>
      <c r="K202" s="10"/>
      <c r="L202" s="10"/>
      <c r="M202" s="10"/>
      <c r="V202" s="11"/>
      <c r="W202" s="11"/>
    </row>
    <row r="203" spans="2:23" ht="24.75">
      <c r="B203" s="985" t="s">
        <v>298</v>
      </c>
      <c r="C203" s="986"/>
      <c r="D203" s="45" t="s">
        <v>235</v>
      </c>
      <c r="E203" s="27"/>
      <c r="F203" s="390">
        <f>'กลยุทธ์ 2'!F58</f>
        <v>190450</v>
      </c>
      <c r="G203" s="366">
        <f>'กลยุทธ์ 2'!G58</f>
        <v>110000</v>
      </c>
      <c r="H203" s="387">
        <f>'กลยุทธ์ 2'!H58</f>
        <v>0</v>
      </c>
      <c r="I203" s="412">
        <f t="shared" si="4"/>
        <v>300450</v>
      </c>
      <c r="J203" s="86">
        <v>9</v>
      </c>
      <c r="K203" s="10"/>
      <c r="L203" s="10"/>
      <c r="M203" s="10"/>
      <c r="V203" s="11"/>
      <c r="W203" s="11"/>
    </row>
    <row r="204" spans="2:23" ht="24.75">
      <c r="B204" s="163"/>
      <c r="C204" s="397"/>
      <c r="D204" s="45" t="s">
        <v>236</v>
      </c>
      <c r="E204" s="27"/>
      <c r="F204" s="390">
        <f>'กลยุทธ์ 3'!G99</f>
        <v>135000</v>
      </c>
      <c r="G204" s="247">
        <f>'กลยุทธ์ 3'!H99</f>
        <v>0</v>
      </c>
      <c r="H204" s="398">
        <f>'กลยุทธ์ 3'!I99</f>
        <v>0</v>
      </c>
      <c r="I204" s="412">
        <f t="shared" si="4"/>
        <v>135000</v>
      </c>
      <c r="J204" s="86">
        <v>12</v>
      </c>
      <c r="K204" s="10"/>
      <c r="L204" s="10"/>
      <c r="M204" s="10"/>
      <c r="V204" s="11"/>
      <c r="W204" s="11"/>
    </row>
    <row r="205" spans="2:23" ht="24.75">
      <c r="B205" s="44"/>
      <c r="D205" s="45" t="s">
        <v>237</v>
      </c>
      <c r="E205" s="27"/>
      <c r="F205" s="390">
        <f>'กลยุทธ์ 4'!G64</f>
        <v>196290</v>
      </c>
      <c r="G205" s="247">
        <f>'กลยุทธ์ 4'!H64</f>
        <v>0</v>
      </c>
      <c r="H205" s="387">
        <f>'กลยุทธ์ 4'!I64</f>
        <v>0</v>
      </c>
      <c r="I205" s="412">
        <f t="shared" si="4"/>
        <v>196290</v>
      </c>
      <c r="J205" s="86">
        <v>13</v>
      </c>
      <c r="K205" s="10"/>
      <c r="L205" s="10"/>
      <c r="M205" s="10"/>
      <c r="V205" s="11"/>
      <c r="W205" s="11"/>
    </row>
    <row r="206" spans="1:23" ht="24.75">
      <c r="A206" s="10"/>
      <c r="B206" s="44"/>
      <c r="C206" s="44"/>
      <c r="D206" s="45" t="s">
        <v>238</v>
      </c>
      <c r="E206" s="27"/>
      <c r="F206" s="390">
        <f>'กลยุทธ์ 5เก็บไว้ดู'!G143</f>
        <v>1243130</v>
      </c>
      <c r="G206" s="381">
        <f>'กลยุทธ์ 5เก็บไว้ดู'!H143</f>
        <v>0</v>
      </c>
      <c r="H206" s="387">
        <f>'กลยุทธ์ 5เก็บไว้ดู'!I143</f>
        <v>0</v>
      </c>
      <c r="I206" s="412">
        <f t="shared" si="4"/>
        <v>1243130</v>
      </c>
      <c r="J206" s="86">
        <v>6</v>
      </c>
      <c r="K206" s="10"/>
      <c r="L206" s="10"/>
      <c r="M206" s="10"/>
      <c r="V206" s="11"/>
      <c r="W206" s="11"/>
    </row>
    <row r="207" spans="1:23" ht="24.75">
      <c r="A207" s="10"/>
      <c r="B207" s="44"/>
      <c r="C207" s="44"/>
      <c r="D207" s="45" t="s">
        <v>244</v>
      </c>
      <c r="E207" s="27"/>
      <c r="F207" s="390">
        <f>' มฐ.1'!G41</f>
        <v>3359860</v>
      </c>
      <c r="G207" s="387">
        <f>' มฐ.1'!H41</f>
        <v>0</v>
      </c>
      <c r="H207" s="219">
        <f>' มฐ.1'!I41</f>
        <v>0</v>
      </c>
      <c r="I207" s="412">
        <f t="shared" si="4"/>
        <v>3359860</v>
      </c>
      <c r="J207" s="86">
        <v>9</v>
      </c>
      <c r="K207" s="10"/>
      <c r="L207" s="996" t="e">
        <f>I206+I207+I208+I209+I210+I211</f>
        <v>#REF!</v>
      </c>
      <c r="M207" s="996"/>
      <c r="V207" s="11"/>
      <c r="W207" s="11"/>
    </row>
    <row r="208" spans="1:23" ht="24.75">
      <c r="A208" s="10"/>
      <c r="B208" s="44"/>
      <c r="C208" s="44"/>
      <c r="D208" s="45" t="s">
        <v>245</v>
      </c>
      <c r="E208" s="27"/>
      <c r="F208" s="390">
        <f>' มฐ.2'!G16</f>
        <v>0</v>
      </c>
      <c r="G208" s="387">
        <f>' มฐ.2'!H16</f>
        <v>0</v>
      </c>
      <c r="H208" s="219">
        <f>' มฐ.2'!I16</f>
        <v>0</v>
      </c>
      <c r="I208" s="412">
        <f t="shared" si="4"/>
        <v>0</v>
      </c>
      <c r="J208" s="86">
        <v>1</v>
      </c>
      <c r="K208" s="10"/>
      <c r="L208" s="10"/>
      <c r="M208" s="10"/>
      <c r="V208" s="11"/>
      <c r="W208" s="11"/>
    </row>
    <row r="209" spans="1:23" ht="24.75">
      <c r="A209" s="10"/>
      <c r="B209" s="44"/>
      <c r="C209" s="44"/>
      <c r="D209" s="45" t="s">
        <v>248</v>
      </c>
      <c r="E209" s="27"/>
      <c r="F209" s="390">
        <f>' มฐ.3'!G14</f>
        <v>0</v>
      </c>
      <c r="G209" s="387">
        <f>' มฐ.3'!H14</f>
        <v>0</v>
      </c>
      <c r="H209" s="219">
        <f>' มฐ.3'!I14</f>
        <v>0</v>
      </c>
      <c r="I209" s="412">
        <f t="shared" si="4"/>
        <v>0</v>
      </c>
      <c r="J209" s="86">
        <v>1</v>
      </c>
      <c r="K209" s="10"/>
      <c r="L209" s="10"/>
      <c r="M209" s="10"/>
      <c r="V209" s="11"/>
      <c r="W209" s="11"/>
    </row>
    <row r="210" spans="1:13" ht="24.75">
      <c r="A210" s="10"/>
      <c r="B210" s="44"/>
      <c r="C210" s="44"/>
      <c r="D210" s="45" t="s">
        <v>249</v>
      </c>
      <c r="E210" s="27"/>
      <c r="F210" s="390" t="e">
        <f>' มฐ.4'!#REF!</f>
        <v>#REF!</v>
      </c>
      <c r="G210" s="387" t="e">
        <f>' มฐ.4'!#REF!</f>
        <v>#REF!</v>
      </c>
      <c r="H210" s="219" t="e">
        <f>' มฐ.4'!#REF!</f>
        <v>#REF!</v>
      </c>
      <c r="I210" s="412" t="e">
        <f t="shared" si="4"/>
        <v>#REF!</v>
      </c>
      <c r="J210" s="86">
        <v>1</v>
      </c>
      <c r="K210" s="10"/>
      <c r="L210" s="10"/>
      <c r="M210" s="10"/>
    </row>
    <row r="211" spans="1:13" ht="24.75">
      <c r="A211" s="10"/>
      <c r="B211" s="44"/>
      <c r="C211" s="44"/>
      <c r="D211" s="45" t="s">
        <v>250</v>
      </c>
      <c r="E211" s="27"/>
      <c r="F211" s="390">
        <f>'มฐ. 5'!G16</f>
        <v>0</v>
      </c>
      <c r="G211" s="387">
        <f>'มฐ. 5'!H16</f>
        <v>0</v>
      </c>
      <c r="H211" s="219">
        <f>'มฐ. 5'!I16</f>
        <v>0</v>
      </c>
      <c r="I211" s="412">
        <f t="shared" si="4"/>
        <v>0</v>
      </c>
      <c r="J211" s="86">
        <v>8</v>
      </c>
      <c r="K211" s="10"/>
      <c r="L211" s="10"/>
      <c r="M211" s="10"/>
    </row>
    <row r="212" spans="1:13" ht="24.75">
      <c r="A212" s="10"/>
      <c r="B212" s="335" t="s">
        <v>295</v>
      </c>
      <c r="C212" s="42"/>
      <c r="D212" s="409" t="s">
        <v>256</v>
      </c>
      <c r="E212" s="409"/>
      <c r="F212" s="410" t="e">
        <f>'กลยุทธ์ 5เก็บไว้ดู'!#REF!</f>
        <v>#REF!</v>
      </c>
      <c r="G212" s="364"/>
      <c r="H212" s="28"/>
      <c r="I212" s="413" t="e">
        <f t="shared" si="4"/>
        <v>#REF!</v>
      </c>
      <c r="J212" s="98"/>
      <c r="K212" s="10"/>
      <c r="L212" s="10"/>
      <c r="M212" s="10"/>
    </row>
    <row r="213" spans="1:13" ht="24.75">
      <c r="A213" s="10"/>
      <c r="B213" s="981" t="s">
        <v>294</v>
      </c>
      <c r="C213" s="982"/>
      <c r="D213" s="307"/>
      <c r="E213" s="386"/>
      <c r="F213" s="394" t="e">
        <f>F202+F203+F204+F205+F206+F207+F208+F209+F210+F211</f>
        <v>#REF!</v>
      </c>
      <c r="G213" s="401" t="e">
        <f>SUM(G202:G212)</f>
        <v>#REF!</v>
      </c>
      <c r="H213" s="400" t="e">
        <f>SUM(H202:H212)</f>
        <v>#REF!</v>
      </c>
      <c r="I213" s="414" t="e">
        <f t="shared" si="4"/>
        <v>#REF!</v>
      </c>
      <c r="J213" s="54">
        <f>SUM(J202:J212)</f>
        <v>86</v>
      </c>
      <c r="K213" s="10"/>
      <c r="L213" s="10"/>
      <c r="M213" s="10"/>
    </row>
    <row r="214" ht="24.75">
      <c r="K214" s="246"/>
    </row>
    <row r="215" ht="24.75">
      <c r="K215" s="246"/>
    </row>
    <row r="216" ht="24.75">
      <c r="K216" s="246"/>
    </row>
    <row r="217" spans="2:4" ht="24.75">
      <c r="B217" s="11" t="s">
        <v>257</v>
      </c>
      <c r="D217" s="11" t="s">
        <v>261</v>
      </c>
    </row>
    <row r="218" spans="2:11" ht="24.75">
      <c r="B218" s="11" t="s">
        <v>251</v>
      </c>
      <c r="C218" s="19" t="s">
        <v>268</v>
      </c>
      <c r="E218" s="11" t="s">
        <v>274</v>
      </c>
      <c r="K218" s="329"/>
    </row>
    <row r="219" spans="1:12" ht="24.75">
      <c r="A219" s="23">
        <v>1</v>
      </c>
      <c r="B219" s="162" t="s">
        <v>269</v>
      </c>
      <c r="C219" s="23" t="s">
        <v>263</v>
      </c>
      <c r="D219" s="11" t="s">
        <v>264</v>
      </c>
      <c r="I219" s="23"/>
      <c r="J219" s="23"/>
      <c r="K219" s="329"/>
      <c r="L219" s="248"/>
    </row>
    <row r="220" spans="1:12" ht="24.75">
      <c r="A220" s="23">
        <v>2</v>
      </c>
      <c r="B220" s="11" t="s">
        <v>258</v>
      </c>
      <c r="C220" s="23" t="s">
        <v>263</v>
      </c>
      <c r="D220" s="11" t="s">
        <v>259</v>
      </c>
      <c r="L220" s="365"/>
    </row>
    <row r="221" spans="1:4" ht="24.75">
      <c r="A221" s="23">
        <v>3</v>
      </c>
      <c r="B221" s="11" t="s">
        <v>260</v>
      </c>
      <c r="C221" s="23" t="s">
        <v>263</v>
      </c>
      <c r="D221" s="11" t="s">
        <v>265</v>
      </c>
    </row>
    <row r="222" spans="1:4" ht="24.75">
      <c r="A222" s="23">
        <v>4</v>
      </c>
      <c r="B222" s="11" t="s">
        <v>262</v>
      </c>
      <c r="C222" s="23" t="s">
        <v>263</v>
      </c>
      <c r="D222" s="11" t="s">
        <v>270</v>
      </c>
    </row>
    <row r="223" spans="1:4" ht="24.75">
      <c r="A223" s="23">
        <v>5</v>
      </c>
      <c r="B223" s="11" t="s">
        <v>266</v>
      </c>
      <c r="C223" s="23" t="s">
        <v>263</v>
      </c>
      <c r="D223" s="11" t="s">
        <v>267</v>
      </c>
    </row>
    <row r="224" spans="1:4" ht="24.75">
      <c r="A224" s="23">
        <v>6</v>
      </c>
      <c r="B224" s="11" t="s">
        <v>271</v>
      </c>
      <c r="C224" s="23" t="s">
        <v>263</v>
      </c>
      <c r="D224" s="11" t="s">
        <v>272</v>
      </c>
    </row>
    <row r="227" spans="9:12" ht="24.75">
      <c r="I227" s="343" t="s">
        <v>256</v>
      </c>
      <c r="J227" s="343"/>
      <c r="K227" s="343"/>
      <c r="L227" s="359">
        <f>C204-L219</f>
        <v>0</v>
      </c>
    </row>
    <row r="230" spans="3:5" ht="54.75">
      <c r="C230" s="263"/>
      <c r="D230" s="262">
        <v>6</v>
      </c>
      <c r="E230" s="260" t="s">
        <v>166</v>
      </c>
    </row>
    <row r="231" spans="3:5" ht="54.75">
      <c r="C231" s="263"/>
      <c r="D231" s="262">
        <v>10</v>
      </c>
      <c r="E231" s="260" t="s">
        <v>58</v>
      </c>
    </row>
    <row r="232" spans="3:5" ht="54.75">
      <c r="C232" s="263"/>
      <c r="D232" s="262">
        <v>10</v>
      </c>
      <c r="E232" s="260" t="s">
        <v>59</v>
      </c>
    </row>
    <row r="233" spans="3:8" ht="54.75">
      <c r="C233" s="10"/>
      <c r="D233" s="34"/>
      <c r="E233" s="333" t="s">
        <v>232</v>
      </c>
      <c r="F233" s="33"/>
      <c r="G233" s="262">
        <v>15</v>
      </c>
      <c r="H233" s="261" t="s">
        <v>26</v>
      </c>
    </row>
    <row r="234" spans="5:8" ht="54.75">
      <c r="E234" s="265" t="s">
        <v>233</v>
      </c>
      <c r="F234" s="10"/>
      <c r="G234" s="980">
        <v>3089966.5</v>
      </c>
      <c r="H234" s="980"/>
    </row>
    <row r="237" ht="54.75">
      <c r="K237" s="260"/>
    </row>
    <row r="238" spans="9:10" ht="24.75">
      <c r="I238" s="10"/>
      <c r="J238" s="10"/>
    </row>
    <row r="239" spans="9:10" ht="54.75">
      <c r="I239" s="260" t="s">
        <v>230</v>
      </c>
      <c r="J239" s="260"/>
    </row>
    <row r="245" spans="3:5" ht="54.75">
      <c r="C245" s="263"/>
      <c r="D245" s="262">
        <v>3</v>
      </c>
      <c r="E245" s="260" t="s">
        <v>166</v>
      </c>
    </row>
    <row r="246" spans="3:5" ht="54.75">
      <c r="C246" s="263"/>
      <c r="D246" s="262">
        <v>4</v>
      </c>
      <c r="E246" s="260" t="s">
        <v>58</v>
      </c>
    </row>
    <row r="247" spans="3:5" ht="54.75">
      <c r="C247" s="263"/>
      <c r="D247" s="262">
        <v>4</v>
      </c>
      <c r="E247" s="260" t="s">
        <v>59</v>
      </c>
    </row>
    <row r="248" spans="2:8" ht="54.75">
      <c r="B248" s="10"/>
      <c r="C248" s="10"/>
      <c r="D248" s="34"/>
      <c r="E248" s="264" t="s">
        <v>232</v>
      </c>
      <c r="F248" s="33"/>
      <c r="G248" s="262">
        <v>5</v>
      </c>
      <c r="H248" s="261" t="s">
        <v>26</v>
      </c>
    </row>
    <row r="249" spans="5:8" ht="54.75">
      <c r="E249" s="265" t="s">
        <v>233</v>
      </c>
      <c r="F249" s="10"/>
      <c r="G249" s="976">
        <v>383670</v>
      </c>
      <c r="H249" s="976"/>
    </row>
    <row r="253" spans="9:12" ht="24.75">
      <c r="I253" s="10"/>
      <c r="J253" s="10"/>
      <c r="K253" s="10"/>
      <c r="L253" s="10"/>
    </row>
    <row r="254" spans="9:11" ht="54.75">
      <c r="I254" s="260" t="s">
        <v>230</v>
      </c>
      <c r="J254" s="260"/>
      <c r="K254" s="10"/>
    </row>
    <row r="259" spans="3:5" ht="54.75">
      <c r="C259" s="263"/>
      <c r="D259" s="262">
        <v>1</v>
      </c>
      <c r="E259" s="260" t="s">
        <v>166</v>
      </c>
    </row>
    <row r="260" spans="3:5" ht="54.75">
      <c r="C260" s="263"/>
      <c r="D260" s="262">
        <v>8</v>
      </c>
      <c r="E260" s="260" t="s">
        <v>58</v>
      </c>
    </row>
    <row r="261" spans="3:5" ht="54.75">
      <c r="C261" s="263"/>
      <c r="D261" s="262">
        <v>8</v>
      </c>
      <c r="E261" s="260" t="s">
        <v>59</v>
      </c>
    </row>
    <row r="262" spans="3:8" ht="54.75">
      <c r="C262" s="10"/>
      <c r="D262" s="34"/>
      <c r="E262" s="264" t="s">
        <v>232</v>
      </c>
      <c r="F262" s="33"/>
      <c r="G262" s="262">
        <v>5</v>
      </c>
      <c r="H262" s="261" t="s">
        <v>26</v>
      </c>
    </row>
    <row r="263" spans="5:8" ht="54.75">
      <c r="E263" s="265" t="s">
        <v>233</v>
      </c>
      <c r="F263" s="10"/>
      <c r="G263" s="976">
        <v>101235</v>
      </c>
      <c r="H263" s="976"/>
    </row>
    <row r="266" ht="54.75">
      <c r="K266" s="260"/>
    </row>
    <row r="267" spans="9:10" ht="24.75">
      <c r="I267" s="10"/>
      <c r="J267" s="10"/>
    </row>
    <row r="268" spans="9:10" ht="54.75">
      <c r="I268" s="260" t="s">
        <v>230</v>
      </c>
      <c r="J268" s="260"/>
    </row>
    <row r="272" spans="3:5" ht="54.75">
      <c r="C272" s="263"/>
      <c r="D272" s="262">
        <v>1</v>
      </c>
      <c r="E272" s="260" t="s">
        <v>166</v>
      </c>
    </row>
    <row r="273" spans="3:5" ht="54.75">
      <c r="C273" s="263"/>
      <c r="D273" s="262">
        <v>3</v>
      </c>
      <c r="E273" s="260" t="s">
        <v>58</v>
      </c>
    </row>
    <row r="274" spans="3:5" ht="54.75">
      <c r="C274" s="263"/>
      <c r="D274" s="262">
        <v>3</v>
      </c>
      <c r="E274" s="260" t="s">
        <v>59</v>
      </c>
    </row>
    <row r="275" spans="3:8" ht="54.75">
      <c r="C275" s="10"/>
      <c r="D275" s="34"/>
      <c r="E275" s="264" t="s">
        <v>232</v>
      </c>
      <c r="F275" s="33"/>
      <c r="G275" s="262">
        <v>6</v>
      </c>
      <c r="H275" s="261" t="s">
        <v>26</v>
      </c>
    </row>
    <row r="276" spans="5:8" ht="54.75">
      <c r="E276" s="265" t="s">
        <v>233</v>
      </c>
      <c r="F276" s="10"/>
      <c r="G276" s="976">
        <v>204850</v>
      </c>
      <c r="H276" s="976"/>
    </row>
    <row r="279" ht="54.75">
      <c r="K279" s="260"/>
    </row>
    <row r="280" spans="9:10" ht="24.75">
      <c r="I280" s="10"/>
      <c r="J280" s="10"/>
    </row>
    <row r="281" spans="9:10" ht="54.75">
      <c r="I281" s="260" t="s">
        <v>230</v>
      </c>
      <c r="J281" s="260"/>
    </row>
    <row r="286" spans="3:5" ht="54.75">
      <c r="C286" s="263"/>
      <c r="D286" s="262">
        <v>2</v>
      </c>
      <c r="E286" s="260" t="s">
        <v>166</v>
      </c>
    </row>
    <row r="287" spans="3:5" ht="54.75">
      <c r="C287" s="263"/>
      <c r="D287" s="262">
        <v>4</v>
      </c>
      <c r="E287" s="260" t="s">
        <v>58</v>
      </c>
    </row>
    <row r="288" spans="3:5" ht="54.75">
      <c r="C288" s="263"/>
      <c r="D288" s="262">
        <v>4</v>
      </c>
      <c r="E288" s="260" t="s">
        <v>59</v>
      </c>
    </row>
    <row r="289" spans="3:8" ht="54.75">
      <c r="C289" s="10"/>
      <c r="D289" s="34"/>
      <c r="E289" s="264" t="s">
        <v>232</v>
      </c>
      <c r="F289" s="33"/>
      <c r="G289" s="262">
        <v>7</v>
      </c>
      <c r="H289" s="345" t="s">
        <v>26</v>
      </c>
    </row>
    <row r="290" spans="5:8" ht="54.75">
      <c r="E290" s="265" t="s">
        <v>233</v>
      </c>
      <c r="F290" s="10"/>
      <c r="G290" s="976">
        <v>767307</v>
      </c>
      <c r="H290" s="976"/>
    </row>
    <row r="294" spans="9:11" ht="54.75">
      <c r="I294" s="345"/>
      <c r="J294" s="345"/>
      <c r="K294" s="260"/>
    </row>
    <row r="295" spans="9:10" ht="54.75">
      <c r="I295" s="260" t="s">
        <v>230</v>
      </c>
      <c r="J295" s="260"/>
    </row>
  </sheetData>
  <sheetProtection/>
  <mergeCells count="54">
    <mergeCell ref="B169:E169"/>
    <mergeCell ref="B171:E171"/>
    <mergeCell ref="B173:E173"/>
    <mergeCell ref="H152:K152"/>
    <mergeCell ref="J5:L5"/>
    <mergeCell ref="J22:L22"/>
    <mergeCell ref="J44:L44"/>
    <mergeCell ref="J112:L112"/>
    <mergeCell ref="C150:E150"/>
    <mergeCell ref="B58:D58"/>
    <mergeCell ref="B59:D59"/>
    <mergeCell ref="B91:F92"/>
    <mergeCell ref="G91:I91"/>
    <mergeCell ref="B60:F60"/>
    <mergeCell ref="B61:F61"/>
    <mergeCell ref="B63:F63"/>
    <mergeCell ref="B62:F62"/>
    <mergeCell ref="B64:F64"/>
    <mergeCell ref="B65:F65"/>
    <mergeCell ref="B44:F45"/>
    <mergeCell ref="G44:I44"/>
    <mergeCell ref="B56:D56"/>
    <mergeCell ref="B133:E133"/>
    <mergeCell ref="B66:F67"/>
    <mergeCell ref="G5:I5"/>
    <mergeCell ref="G22:I22"/>
    <mergeCell ref="B5:F6"/>
    <mergeCell ref="B57:D57"/>
    <mergeCell ref="B22:F23"/>
    <mergeCell ref="L134:L135"/>
    <mergeCell ref="B112:F113"/>
    <mergeCell ref="G112:I112"/>
    <mergeCell ref="H134:K134"/>
    <mergeCell ref="B134:E136"/>
    <mergeCell ref="J66:L66"/>
    <mergeCell ref="J91:L91"/>
    <mergeCell ref="G66:I66"/>
    <mergeCell ref="L152:L153"/>
    <mergeCell ref="C154:E154"/>
    <mergeCell ref="C155:E155"/>
    <mergeCell ref="G263:H263"/>
    <mergeCell ref="G276:H276"/>
    <mergeCell ref="B158:E158"/>
    <mergeCell ref="C156:E156"/>
    <mergeCell ref="L207:M207"/>
    <mergeCell ref="C159:E159"/>
    <mergeCell ref="B152:E153"/>
    <mergeCell ref="G290:H290"/>
    <mergeCell ref="B174:E174"/>
    <mergeCell ref="G234:H234"/>
    <mergeCell ref="G249:H249"/>
    <mergeCell ref="B213:C213"/>
    <mergeCell ref="B202:C202"/>
    <mergeCell ref="B203:C203"/>
  </mergeCells>
  <printOptions horizontalCentered="1"/>
  <pageMargins left="0.5905511811023623" right="0.3937007874015748" top="0.984251968503937" bottom="0.5905511811023623" header="0.5118110236220472" footer="0.3543307086614173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2"/>
  <sheetViews>
    <sheetView zoomScale="110" zoomScaleNormal="110" zoomScalePageLayoutView="0" workbookViewId="0" topLeftCell="A45">
      <selection activeCell="B48" sqref="B48"/>
    </sheetView>
  </sheetViews>
  <sheetFormatPr defaultColWidth="9.140625" defaultRowHeight="12.75"/>
  <cols>
    <col min="1" max="1" width="4.00390625" style="10" customWidth="1"/>
    <col min="2" max="2" width="54.7109375" style="10" customWidth="1"/>
    <col min="3" max="3" width="7.8515625" style="10" customWidth="1"/>
    <col min="4" max="4" width="7.00390625" style="10" customWidth="1"/>
    <col min="5" max="5" width="10.8515625" style="10" customWidth="1"/>
    <col min="6" max="6" width="10.28125" style="10" customWidth="1"/>
    <col min="7" max="7" width="9.421875" style="10" customWidth="1"/>
    <col min="8" max="8" width="6.421875" style="10" bestFit="1" customWidth="1"/>
    <col min="9" max="9" width="9.7109375" style="10" bestFit="1" customWidth="1"/>
    <col min="10" max="10" width="13.00390625" style="10" customWidth="1"/>
    <col min="11" max="11" width="11.57421875" style="10" customWidth="1"/>
    <col min="12" max="12" width="13.00390625" style="10" customWidth="1"/>
    <col min="13" max="13" width="8.28125" style="10" customWidth="1"/>
    <col min="14" max="14" width="11.57421875" style="10" customWidth="1"/>
    <col min="15" max="15" width="11.57421875" style="11" customWidth="1"/>
    <col min="16" max="40" width="9.140625" style="11" customWidth="1"/>
    <col min="41" max="16384" width="9.140625" style="10" customWidth="1"/>
  </cols>
  <sheetData>
    <row r="1" spans="2:14" ht="23.25" customHeight="1">
      <c r="B1" s="78" t="s">
        <v>48</v>
      </c>
      <c r="C1" s="78"/>
      <c r="D1" s="78"/>
      <c r="E1" s="78"/>
      <c r="F1" s="78"/>
      <c r="G1" s="78"/>
      <c r="H1" s="78"/>
      <c r="I1" s="78"/>
      <c r="J1" s="78"/>
      <c r="K1" s="417"/>
      <c r="L1" s="14"/>
      <c r="M1" s="78"/>
      <c r="N1" s="78"/>
    </row>
    <row r="2" spans="1:9" s="31" customFormat="1" ht="23.25" customHeight="1">
      <c r="A2" s="30">
        <v>1</v>
      </c>
      <c r="B2" s="1035" t="s">
        <v>360</v>
      </c>
      <c r="C2" s="1035"/>
      <c r="D2" s="1035"/>
      <c r="E2" s="1035"/>
      <c r="F2" s="1035"/>
      <c r="G2" s="1035"/>
      <c r="H2" s="1035"/>
      <c r="I2" s="1035"/>
    </row>
    <row r="3" spans="1:6" ht="23.25" customHeight="1">
      <c r="A3" s="55">
        <v>2</v>
      </c>
      <c r="B3" s="14" t="s">
        <v>45</v>
      </c>
      <c r="F3" s="32"/>
    </row>
    <row r="4" spans="1:14" ht="23.25" customHeight="1">
      <c r="A4" s="55">
        <v>3</v>
      </c>
      <c r="B4" s="13" t="s">
        <v>57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40" s="14" customFormat="1" ht="23.25" customHeight="1">
      <c r="B5" s="998" t="s">
        <v>110</v>
      </c>
      <c r="C5" s="1000"/>
      <c r="D5" s="1010" t="s">
        <v>336</v>
      </c>
      <c r="E5" s="1011"/>
      <c r="F5" s="1012"/>
      <c r="G5" s="1016" t="s">
        <v>6</v>
      </c>
      <c r="H5" s="1017"/>
      <c r="I5" s="1018"/>
      <c r="K5" s="35"/>
      <c r="L5" s="35"/>
      <c r="M5" s="12"/>
      <c r="N5" s="12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2:40" s="14" customFormat="1" ht="23.25" customHeight="1">
      <c r="B6" s="1001"/>
      <c r="C6" s="1003"/>
      <c r="D6" s="25">
        <v>2553</v>
      </c>
      <c r="E6" s="25">
        <v>2554</v>
      </c>
      <c r="F6" s="25">
        <v>2555</v>
      </c>
      <c r="G6" s="17">
        <v>2556</v>
      </c>
      <c r="H6" s="18">
        <v>2557</v>
      </c>
      <c r="I6" s="18">
        <v>2558</v>
      </c>
      <c r="K6" s="26"/>
      <c r="L6" s="23"/>
      <c r="M6" s="15"/>
      <c r="N6" s="12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2:40" s="14" customFormat="1" ht="21.75" customHeight="1">
      <c r="B7" s="432" t="s">
        <v>95</v>
      </c>
      <c r="C7" s="114"/>
      <c r="D7" s="122"/>
      <c r="E7" s="122"/>
      <c r="F7" s="122"/>
      <c r="G7" s="220"/>
      <c r="H7" s="220"/>
      <c r="I7" s="220"/>
      <c r="K7" s="26"/>
      <c r="L7" s="23"/>
      <c r="M7" s="15"/>
      <c r="N7" s="12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2:40" s="14" customFormat="1" ht="21.75" customHeight="1">
      <c r="B8" s="449" t="s">
        <v>355</v>
      </c>
      <c r="C8" s="116"/>
      <c r="D8" s="221"/>
      <c r="E8" s="221"/>
      <c r="F8" s="221"/>
      <c r="G8" s="222"/>
      <c r="H8" s="222"/>
      <c r="I8" s="222"/>
      <c r="K8" s="26"/>
      <c r="L8" s="23"/>
      <c r="M8" s="15"/>
      <c r="N8" s="1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2:40" s="14" customFormat="1" ht="21.75" customHeight="1">
      <c r="B9" s="450" t="s">
        <v>356</v>
      </c>
      <c r="C9" s="115"/>
      <c r="D9" s="206"/>
      <c r="E9" s="206"/>
      <c r="F9" s="206"/>
      <c r="G9" s="54"/>
      <c r="H9" s="54"/>
      <c r="I9" s="54"/>
      <c r="K9" s="26"/>
      <c r="L9" s="26"/>
      <c r="M9" s="15"/>
      <c r="N9" s="12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2:40" s="14" customFormat="1" ht="21.75" customHeight="1">
      <c r="B10" s="137" t="s">
        <v>97</v>
      </c>
      <c r="C10" s="114"/>
      <c r="D10" s="122"/>
      <c r="E10" s="122"/>
      <c r="F10" s="122"/>
      <c r="G10" s="220"/>
      <c r="H10" s="220"/>
      <c r="I10" s="220"/>
      <c r="K10" s="26"/>
      <c r="L10" s="26"/>
      <c r="M10" s="15"/>
      <c r="N10" s="12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2:40" s="14" customFormat="1" ht="21.75" customHeight="1">
      <c r="B11" s="109" t="s">
        <v>112</v>
      </c>
      <c r="C11" s="116"/>
      <c r="D11" s="221"/>
      <c r="E11" s="221"/>
      <c r="F11" s="221"/>
      <c r="G11" s="222"/>
      <c r="H11" s="222"/>
      <c r="I11" s="222"/>
      <c r="K11" s="26"/>
      <c r="L11" s="26"/>
      <c r="M11" s="15"/>
      <c r="N11" s="12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2:40" s="14" customFormat="1" ht="21.75" customHeight="1">
      <c r="B12" s="113" t="s">
        <v>4</v>
      </c>
      <c r="C12" s="116"/>
      <c r="D12" s="221"/>
      <c r="E12" s="221"/>
      <c r="F12" s="221"/>
      <c r="G12" s="222"/>
      <c r="H12" s="222"/>
      <c r="I12" s="222"/>
      <c r="K12" s="26"/>
      <c r="L12" s="26"/>
      <c r="M12" s="15"/>
      <c r="N12" s="1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2:40" s="14" customFormat="1" ht="21.75" customHeight="1">
      <c r="B13" s="113" t="s">
        <v>113</v>
      </c>
      <c r="C13" s="116"/>
      <c r="D13" s="221"/>
      <c r="E13" s="221"/>
      <c r="F13" s="221"/>
      <c r="G13" s="222"/>
      <c r="H13" s="222"/>
      <c r="I13" s="222"/>
      <c r="K13" s="26"/>
      <c r="L13" s="26"/>
      <c r="M13" s="15"/>
      <c r="N13" s="12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2:40" s="14" customFormat="1" ht="21.75" customHeight="1">
      <c r="B14" s="113" t="s">
        <v>114</v>
      </c>
      <c r="C14" s="116"/>
      <c r="D14" s="221"/>
      <c r="E14" s="221"/>
      <c r="F14" s="221"/>
      <c r="G14" s="222"/>
      <c r="H14" s="222"/>
      <c r="I14" s="222"/>
      <c r="K14" s="26"/>
      <c r="L14" s="26"/>
      <c r="M14" s="15"/>
      <c r="N14" s="12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0" s="14" customFormat="1" ht="21.75" customHeight="1">
      <c r="B15" s="150" t="s">
        <v>115</v>
      </c>
      <c r="C15" s="115"/>
      <c r="D15" s="206"/>
      <c r="E15" s="206"/>
      <c r="F15" s="206"/>
      <c r="G15" s="54"/>
      <c r="H15" s="54"/>
      <c r="I15" s="54"/>
      <c r="K15" s="26"/>
      <c r="L15" s="26"/>
      <c r="M15" s="15"/>
      <c r="N15" s="12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2:40" s="14" customFormat="1" ht="21.75" customHeight="1">
      <c r="B16" s="151" t="s">
        <v>59</v>
      </c>
      <c r="C16" s="152"/>
      <c r="D16" s="223"/>
      <c r="E16" s="223"/>
      <c r="F16" s="223"/>
      <c r="G16" s="161"/>
      <c r="H16" s="161"/>
      <c r="I16" s="161"/>
      <c r="K16" s="26"/>
      <c r="L16" s="26"/>
      <c r="M16" s="15"/>
      <c r="N16" s="1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2:40" s="14" customFormat="1" ht="21.75" customHeight="1">
      <c r="B17" s="97" t="s">
        <v>116</v>
      </c>
      <c r="C17" s="153"/>
      <c r="D17" s="219">
        <v>80</v>
      </c>
      <c r="E17" s="219">
        <v>80</v>
      </c>
      <c r="F17" s="219">
        <v>80</v>
      </c>
      <c r="G17" s="86">
        <v>100</v>
      </c>
      <c r="H17" s="86">
        <v>100</v>
      </c>
      <c r="I17" s="86">
        <v>100</v>
      </c>
      <c r="K17" s="26"/>
      <c r="L17" s="26"/>
      <c r="M17" s="15"/>
      <c r="N17" s="12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2:40" s="14" customFormat="1" ht="21.75" customHeight="1">
      <c r="B18" s="236" t="s">
        <v>4</v>
      </c>
      <c r="C18" s="199"/>
      <c r="D18" s="215"/>
      <c r="E18" s="215"/>
      <c r="F18" s="215"/>
      <c r="G18" s="211"/>
      <c r="H18" s="211"/>
      <c r="I18" s="211"/>
      <c r="K18" s="26"/>
      <c r="L18" s="26"/>
      <c r="M18" s="15"/>
      <c r="N18" s="12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2:40" s="14" customFormat="1" ht="21.75" customHeight="1">
      <c r="B19" s="120" t="s">
        <v>357</v>
      </c>
      <c r="C19" s="115"/>
      <c r="D19" s="216">
        <v>100</v>
      </c>
      <c r="E19" s="216">
        <v>100</v>
      </c>
      <c r="F19" s="216">
        <v>100</v>
      </c>
      <c r="G19" s="217">
        <v>100</v>
      </c>
      <c r="H19" s="217">
        <v>100</v>
      </c>
      <c r="I19" s="217">
        <v>100</v>
      </c>
      <c r="K19" s="26"/>
      <c r="L19" s="26"/>
      <c r="M19" s="15"/>
      <c r="N19" s="12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2:40" s="14" customFormat="1" ht="21.75" customHeight="1">
      <c r="B20" s="137" t="s">
        <v>99</v>
      </c>
      <c r="C20" s="114"/>
      <c r="D20" s="122"/>
      <c r="E20" s="122"/>
      <c r="F20" s="122"/>
      <c r="G20" s="220"/>
      <c r="H20" s="220"/>
      <c r="I20" s="220"/>
      <c r="K20" s="26"/>
      <c r="L20" s="26"/>
      <c r="M20" s="15"/>
      <c r="N20" s="12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2:40" s="14" customFormat="1" ht="21.75" customHeight="1">
      <c r="B21" s="105" t="s">
        <v>117</v>
      </c>
      <c r="C21" s="116"/>
      <c r="D21" s="221"/>
      <c r="E21" s="221"/>
      <c r="F21" s="221"/>
      <c r="G21" s="222"/>
      <c r="H21" s="222"/>
      <c r="I21" s="222"/>
      <c r="K21" s="26"/>
      <c r="L21" s="26"/>
      <c r="M21" s="15"/>
      <c r="N21" s="12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2:40" s="14" customFormat="1" ht="21.75" customHeight="1">
      <c r="B22" s="113" t="s">
        <v>368</v>
      </c>
      <c r="C22" s="116"/>
      <c r="D22" s="221"/>
      <c r="E22" s="221"/>
      <c r="F22" s="221"/>
      <c r="G22" s="222"/>
      <c r="H22" s="222"/>
      <c r="I22" s="222"/>
      <c r="K22" s="26"/>
      <c r="L22" s="26"/>
      <c r="M22" s="15"/>
      <c r="N22" s="1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2:40" s="14" customFormat="1" ht="21.75" customHeight="1">
      <c r="B23" s="120" t="s">
        <v>118</v>
      </c>
      <c r="C23" s="115"/>
      <c r="D23" s="206"/>
      <c r="E23" s="206"/>
      <c r="F23" s="206"/>
      <c r="G23" s="54"/>
      <c r="H23" s="54"/>
      <c r="I23" s="54"/>
      <c r="K23" s="26"/>
      <c r="L23" s="26"/>
      <c r="M23" s="15"/>
      <c r="N23" s="1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2:40" s="14" customFormat="1" ht="21.75" customHeight="1">
      <c r="B24" s="998" t="s">
        <v>110</v>
      </c>
      <c r="C24" s="1000"/>
      <c r="D24" s="1010" t="s">
        <v>336</v>
      </c>
      <c r="E24" s="1011"/>
      <c r="F24" s="1012"/>
      <c r="G24" s="1016" t="s">
        <v>6</v>
      </c>
      <c r="H24" s="1017"/>
      <c r="I24" s="1018"/>
      <c r="L24" s="26"/>
      <c r="M24" s="15"/>
      <c r="N24" s="12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2:40" s="14" customFormat="1" ht="21.75" customHeight="1">
      <c r="B25" s="1001"/>
      <c r="C25" s="1003"/>
      <c r="D25" s="25">
        <v>2553</v>
      </c>
      <c r="E25" s="25">
        <v>2554</v>
      </c>
      <c r="F25" s="25">
        <v>2555</v>
      </c>
      <c r="G25" s="17">
        <v>2556</v>
      </c>
      <c r="H25" s="18">
        <v>2557</v>
      </c>
      <c r="I25" s="18">
        <v>2558</v>
      </c>
      <c r="K25" s="418"/>
      <c r="L25" s="26"/>
      <c r="M25" s="15"/>
      <c r="N25" s="12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2:40" s="14" customFormat="1" ht="21.75" customHeight="1">
      <c r="B26" s="149" t="s">
        <v>59</v>
      </c>
      <c r="C26" s="114"/>
      <c r="D26" s="122"/>
      <c r="E26" s="122"/>
      <c r="F26" s="122"/>
      <c r="G26" s="220"/>
      <c r="H26" s="220"/>
      <c r="I26" s="220"/>
      <c r="K26" s="26"/>
      <c r="L26" s="26"/>
      <c r="M26" s="15"/>
      <c r="N26" s="12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2:40" s="14" customFormat="1" ht="21.75" customHeight="1">
      <c r="B27" s="455" t="s">
        <v>120</v>
      </c>
      <c r="C27" s="197"/>
      <c r="D27" s="214">
        <v>100</v>
      </c>
      <c r="E27" s="214">
        <v>100</v>
      </c>
      <c r="F27" s="214">
        <v>100</v>
      </c>
      <c r="G27" s="214">
        <v>100</v>
      </c>
      <c r="H27" s="214">
        <v>100</v>
      </c>
      <c r="I27" s="214">
        <v>100</v>
      </c>
      <c r="K27" s="26"/>
      <c r="L27" s="26"/>
      <c r="M27" s="15"/>
      <c r="N27" s="12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2:40" s="14" customFormat="1" ht="21.75" customHeight="1">
      <c r="B28" s="198" t="s">
        <v>119</v>
      </c>
      <c r="C28" s="199"/>
      <c r="D28" s="215"/>
      <c r="E28" s="215"/>
      <c r="F28" s="215"/>
      <c r="G28" s="211"/>
      <c r="H28" s="211"/>
      <c r="I28" s="211"/>
      <c r="K28" s="26"/>
      <c r="L28" s="26"/>
      <c r="M28" s="15"/>
      <c r="N28" s="1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s="14" customFormat="1" ht="21.75" customHeight="1">
      <c r="B29" s="456" t="s">
        <v>121</v>
      </c>
      <c r="C29" s="201"/>
      <c r="D29" s="212">
        <v>100</v>
      </c>
      <c r="E29" s="212">
        <v>100</v>
      </c>
      <c r="F29" s="212">
        <v>100</v>
      </c>
      <c r="G29" s="213">
        <v>100</v>
      </c>
      <c r="H29" s="213">
        <v>100</v>
      </c>
      <c r="I29" s="213">
        <v>100</v>
      </c>
      <c r="K29" s="26"/>
      <c r="L29" s="26"/>
      <c r="M29" s="15"/>
      <c r="N29" s="12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s="14" customFormat="1" ht="21.75" customHeight="1">
      <c r="B30" s="195" t="s">
        <v>122</v>
      </c>
      <c r="C30" s="196"/>
      <c r="D30" s="214">
        <v>100</v>
      </c>
      <c r="E30" s="214">
        <v>100</v>
      </c>
      <c r="F30" s="214">
        <v>100</v>
      </c>
      <c r="G30" s="217">
        <v>100</v>
      </c>
      <c r="H30" s="217">
        <v>100</v>
      </c>
      <c r="I30" s="217">
        <v>100</v>
      </c>
      <c r="K30" s="26"/>
      <c r="L30" s="26"/>
      <c r="M30" s="15"/>
      <c r="N30" s="12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2:40" s="14" customFormat="1" ht="21.75" customHeight="1">
      <c r="B31" s="97" t="s">
        <v>124</v>
      </c>
      <c r="C31" s="153"/>
      <c r="D31" s="219"/>
      <c r="E31" s="219"/>
      <c r="F31" s="219"/>
      <c r="G31" s="86"/>
      <c r="H31" s="86"/>
      <c r="I31" s="86"/>
      <c r="K31" s="26"/>
      <c r="L31" s="26"/>
      <c r="M31" s="15"/>
      <c r="N31" s="12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s="14" customFormat="1" ht="21.75" customHeight="1">
      <c r="B32" s="202" t="s">
        <v>123</v>
      </c>
      <c r="C32" s="199"/>
      <c r="D32" s="215"/>
      <c r="E32" s="215"/>
      <c r="F32" s="215"/>
      <c r="G32" s="211"/>
      <c r="H32" s="211"/>
      <c r="I32" s="211"/>
      <c r="K32" s="26"/>
      <c r="L32" s="26"/>
      <c r="M32" s="15"/>
      <c r="N32" s="12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:40" s="14" customFormat="1" ht="21.75" customHeight="1">
      <c r="B33" s="195" t="s">
        <v>125</v>
      </c>
      <c r="C33" s="196"/>
      <c r="D33" s="214">
        <v>100</v>
      </c>
      <c r="E33" s="214">
        <v>100</v>
      </c>
      <c r="F33" s="214">
        <v>100</v>
      </c>
      <c r="G33" s="217">
        <v>100</v>
      </c>
      <c r="H33" s="217">
        <v>100</v>
      </c>
      <c r="I33" s="217">
        <v>100</v>
      </c>
      <c r="K33" s="26"/>
      <c r="L33" s="26"/>
      <c r="M33" s="15"/>
      <c r="N33" s="12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2:40" s="14" customFormat="1" ht="21.75" customHeight="1">
      <c r="B34" s="154" t="s">
        <v>126</v>
      </c>
      <c r="C34" s="155"/>
      <c r="D34" s="218"/>
      <c r="E34" s="218"/>
      <c r="F34" s="218"/>
      <c r="G34" s="98"/>
      <c r="H34" s="98"/>
      <c r="I34" s="98"/>
      <c r="K34" s="26"/>
      <c r="L34" s="26"/>
      <c r="M34" s="15"/>
      <c r="N34" s="12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2:40" s="14" customFormat="1" ht="21.75" customHeight="1">
      <c r="B35" s="137" t="s">
        <v>139</v>
      </c>
      <c r="C35" s="114"/>
      <c r="D35" s="122"/>
      <c r="E35" s="122"/>
      <c r="F35" s="122"/>
      <c r="G35" s="220"/>
      <c r="H35" s="220"/>
      <c r="I35" s="220"/>
      <c r="K35" s="26"/>
      <c r="L35" s="26"/>
      <c r="M35" s="15"/>
      <c r="N35" s="12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2:40" s="14" customFormat="1" ht="21.75" customHeight="1">
      <c r="B36" s="120" t="s">
        <v>131</v>
      </c>
      <c r="C36" s="116"/>
      <c r="D36" s="214">
        <v>100</v>
      </c>
      <c r="E36" s="214">
        <v>100</v>
      </c>
      <c r="F36" s="214">
        <v>100</v>
      </c>
      <c r="G36" s="217">
        <v>100</v>
      </c>
      <c r="H36" s="217">
        <v>100</v>
      </c>
      <c r="I36" s="217">
        <v>100</v>
      </c>
      <c r="K36" s="26"/>
      <c r="L36" s="26"/>
      <c r="M36" s="15"/>
      <c r="N36" s="12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2:40" s="14" customFormat="1" ht="21.75" customHeight="1">
      <c r="B37" s="151" t="s">
        <v>59</v>
      </c>
      <c r="C37" s="157"/>
      <c r="D37" s="161"/>
      <c r="E37" s="161"/>
      <c r="F37" s="161"/>
      <c r="G37" s="161"/>
      <c r="H37" s="161"/>
      <c r="I37" s="161"/>
      <c r="K37" s="26"/>
      <c r="L37" s="26"/>
      <c r="M37" s="15"/>
      <c r="N37" s="12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2:40" s="14" customFormat="1" ht="21.75" customHeight="1">
      <c r="B38" s="158" t="s">
        <v>132</v>
      </c>
      <c r="C38" s="159"/>
      <c r="D38" s="219">
        <v>100</v>
      </c>
      <c r="E38" s="219">
        <v>100</v>
      </c>
      <c r="F38" s="219">
        <v>100</v>
      </c>
      <c r="G38" s="219">
        <v>100</v>
      </c>
      <c r="H38" s="219">
        <v>100</v>
      </c>
      <c r="I38" s="86">
        <v>100</v>
      </c>
      <c r="K38" s="26"/>
      <c r="L38" s="26"/>
      <c r="M38" s="15"/>
      <c r="N38" s="12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2:40" s="14" customFormat="1" ht="21.75" customHeight="1">
      <c r="B39" s="156" t="s">
        <v>133</v>
      </c>
      <c r="C39" s="203"/>
      <c r="D39" s="98"/>
      <c r="E39" s="98"/>
      <c r="F39" s="98"/>
      <c r="G39" s="98"/>
      <c r="H39" s="98"/>
      <c r="I39" s="98"/>
      <c r="K39" s="26"/>
      <c r="L39" s="26"/>
      <c r="M39" s="15"/>
      <c r="N39" s="12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2:40" s="14" customFormat="1" ht="21.75" customHeight="1">
      <c r="B40" s="137" t="s">
        <v>148</v>
      </c>
      <c r="C40" s="114"/>
      <c r="D40" s="122"/>
      <c r="E40" s="122"/>
      <c r="F40" s="122"/>
      <c r="G40" s="220"/>
      <c r="H40" s="220"/>
      <c r="I40" s="220"/>
      <c r="K40" s="26"/>
      <c r="L40" s="26"/>
      <c r="M40" s="15"/>
      <c r="N40" s="12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2:40" s="14" customFormat="1" ht="21.75" customHeight="1">
      <c r="B41" s="105" t="s">
        <v>127</v>
      </c>
      <c r="C41" s="116"/>
      <c r="D41" s="221"/>
      <c r="E41" s="221"/>
      <c r="F41" s="221"/>
      <c r="G41" s="222"/>
      <c r="H41" s="222"/>
      <c r="I41" s="222"/>
      <c r="K41" s="26"/>
      <c r="L41" s="26"/>
      <c r="M41" s="15"/>
      <c r="N41" s="12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2:40" s="14" customFormat="1" ht="21.75" customHeight="1">
      <c r="B42" s="120" t="s">
        <v>128</v>
      </c>
      <c r="C42" s="115"/>
      <c r="D42" s="206"/>
      <c r="E42" s="206"/>
      <c r="F42" s="206"/>
      <c r="G42" s="54"/>
      <c r="H42" s="54"/>
      <c r="I42" s="54"/>
      <c r="K42" s="26"/>
      <c r="L42" s="26"/>
      <c r="M42" s="15"/>
      <c r="N42" s="12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2:40" s="14" customFormat="1" ht="21.75" customHeight="1">
      <c r="B43" s="151" t="s">
        <v>59</v>
      </c>
      <c r="C43" s="152"/>
      <c r="D43" s="223"/>
      <c r="E43" s="223"/>
      <c r="F43" s="223"/>
      <c r="G43" s="161"/>
      <c r="H43" s="161"/>
      <c r="I43" s="161"/>
      <c r="K43" s="26"/>
      <c r="L43" s="26"/>
      <c r="M43" s="15"/>
      <c r="N43" s="12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2:40" s="14" customFormat="1" ht="21.75" customHeight="1">
      <c r="B44" s="97" t="s">
        <v>129</v>
      </c>
      <c r="C44" s="153"/>
      <c r="D44" s="219">
        <v>100</v>
      </c>
      <c r="E44" s="219">
        <v>100</v>
      </c>
      <c r="F44" s="219">
        <v>100</v>
      </c>
      <c r="G44" s="219">
        <v>100</v>
      </c>
      <c r="H44" s="219">
        <v>100</v>
      </c>
      <c r="I44" s="86">
        <v>100</v>
      </c>
      <c r="K44" s="369"/>
      <c r="L44" s="26"/>
      <c r="M44" s="15"/>
      <c r="N44" s="12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2:40" s="14" customFormat="1" ht="21.75" customHeight="1">
      <c r="B45" s="402" t="s">
        <v>130</v>
      </c>
      <c r="C45" s="451"/>
      <c r="D45" s="378"/>
      <c r="E45" s="378"/>
      <c r="F45" s="378"/>
      <c r="G45" s="452"/>
      <c r="H45" s="452"/>
      <c r="I45" s="452"/>
      <c r="K45" s="369"/>
      <c r="L45" s="26"/>
      <c r="M45" s="15"/>
      <c r="N45" s="12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2:40" s="14" customFormat="1" ht="21.75" customHeight="1">
      <c r="B46" s="453" t="s">
        <v>358</v>
      </c>
      <c r="C46" s="114"/>
      <c r="D46" s="220" t="s">
        <v>29</v>
      </c>
      <c r="E46" s="445" t="s">
        <v>29</v>
      </c>
      <c r="F46" s="220" t="s">
        <v>29</v>
      </c>
      <c r="G46" s="445">
        <v>80</v>
      </c>
      <c r="H46" s="220">
        <v>80</v>
      </c>
      <c r="I46" s="220">
        <v>80</v>
      </c>
      <c r="K46" s="369"/>
      <c r="L46" s="26"/>
      <c r="M46" s="15"/>
      <c r="N46" s="12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2:40" s="14" customFormat="1" ht="21.75" customHeight="1">
      <c r="B47" s="120" t="s">
        <v>359</v>
      </c>
      <c r="C47" s="115"/>
      <c r="D47" s="54"/>
      <c r="E47" s="310"/>
      <c r="F47" s="54"/>
      <c r="G47" s="310"/>
      <c r="H47" s="235"/>
      <c r="I47" s="235"/>
      <c r="K47" s="26"/>
      <c r="L47" s="26"/>
      <c r="M47" s="15"/>
      <c r="N47" s="12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1:40" s="14" customFormat="1" ht="23.25" customHeight="1">
      <c r="K48" s="26"/>
      <c r="L48" s="26"/>
      <c r="M48" s="15"/>
      <c r="N48" s="12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14" s="11" customFormat="1" ht="21.75" customHeight="1">
      <c r="A49" s="55">
        <v>4</v>
      </c>
      <c r="B49" s="31" t="s">
        <v>276</v>
      </c>
      <c r="C49" s="22"/>
      <c r="D49" s="22"/>
      <c r="E49" s="22"/>
      <c r="F49" s="22"/>
      <c r="G49" s="22"/>
      <c r="H49" s="22"/>
      <c r="I49" s="22"/>
      <c r="J49" s="22"/>
      <c r="K49" s="419"/>
      <c r="L49" s="92"/>
      <c r="M49" s="92"/>
      <c r="N49" s="92"/>
    </row>
    <row r="50" spans="2:13" s="11" customFormat="1" ht="21.75" customHeight="1">
      <c r="B50" s="998" t="s">
        <v>26</v>
      </c>
      <c r="C50" s="1038" t="s">
        <v>42</v>
      </c>
      <c r="D50" s="1039"/>
      <c r="E50" s="52" t="s">
        <v>0</v>
      </c>
      <c r="F50" s="1042" t="s">
        <v>1</v>
      </c>
      <c r="G50" s="1013"/>
      <c r="H50" s="1013"/>
      <c r="I50" s="1013"/>
      <c r="J50" s="1036" t="s">
        <v>2</v>
      </c>
      <c r="K50" s="304" t="s">
        <v>242</v>
      </c>
      <c r="M50" s="82"/>
    </row>
    <row r="51" spans="2:13" s="11" customFormat="1" ht="21.75" customHeight="1">
      <c r="B51" s="1014"/>
      <c r="C51" s="1040" t="s">
        <v>43</v>
      </c>
      <c r="D51" s="1041"/>
      <c r="E51" s="221" t="s">
        <v>44</v>
      </c>
      <c r="F51" s="303" t="s">
        <v>46</v>
      </c>
      <c r="G51" s="330" t="s">
        <v>247</v>
      </c>
      <c r="H51" s="303" t="s">
        <v>273</v>
      </c>
      <c r="I51" s="296" t="s">
        <v>27</v>
      </c>
      <c r="J51" s="1037"/>
      <c r="K51" s="257" t="s">
        <v>243</v>
      </c>
      <c r="M51" s="82"/>
    </row>
    <row r="52" spans="2:13" s="11" customFormat="1" ht="21.75" customHeight="1">
      <c r="B52" s="1001"/>
      <c r="C52" s="295"/>
      <c r="D52" s="307"/>
      <c r="E52" s="206"/>
      <c r="F52" s="50"/>
      <c r="G52" s="50"/>
      <c r="H52" s="50"/>
      <c r="I52" s="295"/>
      <c r="J52" s="311"/>
      <c r="K52" s="305" t="s">
        <v>241</v>
      </c>
      <c r="M52" s="82"/>
    </row>
    <row r="53" spans="2:13" s="11" customFormat="1" ht="21.75" customHeight="1">
      <c r="B53" s="476" t="s">
        <v>539</v>
      </c>
      <c r="C53" s="786">
        <v>150</v>
      </c>
      <c r="D53" s="524" t="s">
        <v>440</v>
      </c>
      <c r="E53" s="605" t="s">
        <v>622</v>
      </c>
      <c r="F53" s="547">
        <v>96700</v>
      </c>
      <c r="G53" s="502"/>
      <c r="H53" s="502"/>
      <c r="I53" s="606">
        <f>F53+G53+H53</f>
        <v>96700</v>
      </c>
      <c r="J53" s="694" t="s">
        <v>433</v>
      </c>
      <c r="K53" s="523" t="s">
        <v>546</v>
      </c>
      <c r="M53" s="82"/>
    </row>
    <row r="54" spans="2:14" s="11" customFormat="1" ht="21.75" customHeight="1">
      <c r="B54" s="553" t="s">
        <v>458</v>
      </c>
      <c r="C54" s="508"/>
      <c r="D54" s="524"/>
      <c r="E54" s="454"/>
      <c r="F54" s="502"/>
      <c r="G54" s="502"/>
      <c r="H54" s="502"/>
      <c r="I54" s="508"/>
      <c r="J54" s="525"/>
      <c r="K54" s="523"/>
      <c r="L54" s="11">
        <v>40000</v>
      </c>
      <c r="M54" s="82"/>
      <c r="N54" s="11">
        <v>18000</v>
      </c>
    </row>
    <row r="55" spans="2:14" s="11" customFormat="1" ht="21.75" customHeight="1">
      <c r="B55" s="645" t="s">
        <v>538</v>
      </c>
      <c r="C55" s="645">
        <v>40</v>
      </c>
      <c r="D55" s="647" t="s">
        <v>440</v>
      </c>
      <c r="E55" s="605" t="s">
        <v>622</v>
      </c>
      <c r="F55" s="775">
        <v>40000</v>
      </c>
      <c r="G55" s="643"/>
      <c r="H55" s="655"/>
      <c r="I55" s="606">
        <f>F55+G55+H55</f>
        <v>40000</v>
      </c>
      <c r="J55" s="695" t="s">
        <v>502</v>
      </c>
      <c r="K55" s="675" t="s">
        <v>546</v>
      </c>
      <c r="L55" s="644">
        <v>10000</v>
      </c>
      <c r="M55" s="82"/>
      <c r="N55" s="11">
        <v>20000</v>
      </c>
    </row>
    <row r="56" spans="2:14" s="11" customFormat="1" ht="21.75" customHeight="1">
      <c r="B56" s="664" t="s">
        <v>800</v>
      </c>
      <c r="C56" s="662">
        <v>29</v>
      </c>
      <c r="D56" s="663" t="s">
        <v>803</v>
      </c>
      <c r="E56" s="605" t="s">
        <v>622</v>
      </c>
      <c r="F56" s="650">
        <v>53750</v>
      </c>
      <c r="G56" s="931">
        <v>50000</v>
      </c>
      <c r="H56" s="650"/>
      <c r="I56" s="606">
        <f>SUM(F56:H56)</f>
        <v>103750</v>
      </c>
      <c r="J56" s="503" t="s">
        <v>533</v>
      </c>
      <c r="K56" s="675" t="s">
        <v>546</v>
      </c>
      <c r="L56" s="11">
        <f>SUM(L54:L55)</f>
        <v>50000</v>
      </c>
      <c r="M56" s="82"/>
      <c r="N56" s="11">
        <v>15750</v>
      </c>
    </row>
    <row r="57" spans="2:14" s="11" customFormat="1" ht="21.75" customHeight="1">
      <c r="B57" s="664" t="s">
        <v>802</v>
      </c>
      <c r="C57" s="932" t="s">
        <v>804</v>
      </c>
      <c r="D57" s="663" t="s">
        <v>803</v>
      </c>
      <c r="E57" s="930" t="s">
        <v>805</v>
      </c>
      <c r="F57" s="650"/>
      <c r="G57" s="931">
        <v>60000</v>
      </c>
      <c r="H57" s="650"/>
      <c r="I57" s="606">
        <f>SUM(G57:H57)</f>
        <v>60000</v>
      </c>
      <c r="J57" s="503" t="s">
        <v>533</v>
      </c>
      <c r="K57" s="926"/>
      <c r="M57" s="82"/>
      <c r="N57" s="11">
        <f>SUM(N54:N56)</f>
        <v>53750</v>
      </c>
    </row>
    <row r="58" spans="2:14" s="11" customFormat="1" ht="21.75" customHeight="1">
      <c r="B58" s="1016" t="s">
        <v>28</v>
      </c>
      <c r="C58" s="1017"/>
      <c r="D58" s="1017"/>
      <c r="E58" s="1018"/>
      <c r="F58" s="933">
        <f>SUM(F53:F57)</f>
        <v>190450</v>
      </c>
      <c r="G58" s="936">
        <f>SUM(G56:G57)</f>
        <v>110000</v>
      </c>
      <c r="H58" s="408"/>
      <c r="I58" s="934">
        <f>SUM(I53:I57)</f>
        <v>300450</v>
      </c>
      <c r="J58" s="49"/>
      <c r="K58" s="49"/>
      <c r="L58" s="329"/>
      <c r="N58" s="10"/>
    </row>
    <row r="60" ht="24.75">
      <c r="I60" s="99"/>
    </row>
    <row r="66" spans="2:7" ht="24.75">
      <c r="B66" s="11" t="s">
        <v>395</v>
      </c>
      <c r="E66" s="99">
        <v>270000</v>
      </c>
      <c r="G66" s="99"/>
    </row>
    <row r="67" spans="2:7" ht="24.75">
      <c r="B67" s="11" t="s">
        <v>420</v>
      </c>
      <c r="E67" s="99">
        <f>I58</f>
        <v>300450</v>
      </c>
      <c r="G67" s="99"/>
    </row>
    <row r="68" spans="2:5" ht="24.75">
      <c r="B68" s="11" t="s">
        <v>712</v>
      </c>
      <c r="E68" s="99">
        <f>E66-E67</f>
        <v>-30450</v>
      </c>
    </row>
    <row r="70" ht="24.75">
      <c r="B70" s="99"/>
    </row>
    <row r="72" ht="24.75">
      <c r="E72" s="99"/>
    </row>
  </sheetData>
  <sheetProtection/>
  <mergeCells count="13">
    <mergeCell ref="J50:J51"/>
    <mergeCell ref="C50:D50"/>
    <mergeCell ref="C51:D51"/>
    <mergeCell ref="F50:I50"/>
    <mergeCell ref="B50:B52"/>
    <mergeCell ref="B58:E58"/>
    <mergeCell ref="B2:I2"/>
    <mergeCell ref="B5:C6"/>
    <mergeCell ref="D5:F5"/>
    <mergeCell ref="B24:C25"/>
    <mergeCell ref="D24:F24"/>
    <mergeCell ref="G5:I5"/>
    <mergeCell ref="G24:I24"/>
  </mergeCells>
  <printOptions horizontalCentered="1"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4"/>
  <sheetViews>
    <sheetView zoomScale="106" zoomScaleNormal="106" zoomScaleSheetLayoutView="120" zoomScalePageLayoutView="0" workbookViewId="0" topLeftCell="A88">
      <selection activeCell="K8" sqref="K8"/>
    </sheetView>
  </sheetViews>
  <sheetFormatPr defaultColWidth="9.140625" defaultRowHeight="12.75"/>
  <cols>
    <col min="1" max="1" width="4.28125" style="55" customWidth="1"/>
    <col min="2" max="2" width="41.8515625" style="10" customWidth="1"/>
    <col min="3" max="3" width="10.421875" style="46" customWidth="1"/>
    <col min="4" max="4" width="9.28125" style="46" customWidth="1"/>
    <col min="5" max="5" width="6.140625" style="46" customWidth="1"/>
    <col min="6" max="6" width="12.28125" style="46" customWidth="1"/>
    <col min="7" max="7" width="12.140625" style="347" customWidth="1"/>
    <col min="8" max="8" width="10.57421875" style="347" customWidth="1"/>
    <col min="9" max="9" width="10.00390625" style="347" customWidth="1"/>
    <col min="10" max="10" width="8.8515625" style="347" customWidth="1"/>
    <col min="11" max="11" width="11.8515625" style="10" customWidth="1"/>
    <col min="12" max="13" width="10.8515625" style="10" customWidth="1"/>
    <col min="14" max="30" width="9.140625" style="11" customWidth="1"/>
    <col min="31" max="16384" width="9.140625" style="10" customWidth="1"/>
  </cols>
  <sheetData>
    <row r="1" spans="2:13" ht="27.75">
      <c r="B1" s="78" t="s">
        <v>56</v>
      </c>
      <c r="C1" s="78"/>
      <c r="D1" s="78"/>
      <c r="E1" s="78"/>
      <c r="F1" s="78"/>
      <c r="G1" s="346"/>
      <c r="H1" s="346"/>
      <c r="I1" s="346"/>
      <c r="J1" s="346"/>
      <c r="K1" s="224"/>
      <c r="L1" s="224"/>
      <c r="M1" s="80"/>
    </row>
    <row r="2" spans="1:13" ht="24.75" customHeight="1">
      <c r="A2" s="55">
        <v>1</v>
      </c>
      <c r="B2" s="1047" t="s">
        <v>361</v>
      </c>
      <c r="C2" s="1047"/>
      <c r="D2" s="1047"/>
      <c r="E2" s="1047"/>
      <c r="F2" s="1047"/>
      <c r="G2" s="1047"/>
      <c r="H2" s="1047"/>
      <c r="I2" s="1047"/>
      <c r="J2" s="1047"/>
      <c r="K2" s="22"/>
      <c r="L2" s="22"/>
      <c r="M2" s="31"/>
    </row>
    <row r="3" spans="1:2" ht="24.75">
      <c r="A3" s="55">
        <v>2</v>
      </c>
      <c r="B3" s="14" t="s">
        <v>41</v>
      </c>
    </row>
    <row r="4" spans="1:2" ht="24.75">
      <c r="A4" s="55">
        <v>3</v>
      </c>
      <c r="B4" s="13" t="s">
        <v>57</v>
      </c>
    </row>
    <row r="5" spans="1:12" s="11" customFormat="1" ht="24.75">
      <c r="A5" s="55"/>
      <c r="B5" s="1048" t="s">
        <v>134</v>
      </c>
      <c r="C5" s="1049"/>
      <c r="D5" s="1010" t="s">
        <v>336</v>
      </c>
      <c r="E5" s="1011"/>
      <c r="F5" s="1012"/>
      <c r="G5" s="1016" t="s">
        <v>6</v>
      </c>
      <c r="H5" s="1017"/>
      <c r="I5" s="1018"/>
      <c r="J5" s="282"/>
      <c r="K5" s="29"/>
      <c r="L5" s="34"/>
    </row>
    <row r="6" spans="1:12" s="11" customFormat="1" ht="24.75">
      <c r="A6" s="55"/>
      <c r="B6" s="1050"/>
      <c r="C6" s="1049"/>
      <c r="D6" s="25">
        <v>2553</v>
      </c>
      <c r="E6" s="25">
        <v>2554</v>
      </c>
      <c r="F6" s="25">
        <v>2555</v>
      </c>
      <c r="G6" s="17">
        <v>2556</v>
      </c>
      <c r="H6" s="18">
        <v>2557</v>
      </c>
      <c r="I6" s="18">
        <v>2558</v>
      </c>
      <c r="K6" s="23"/>
      <c r="L6" s="34"/>
    </row>
    <row r="7" spans="1:12" s="11" customFormat="1" ht="24.75">
      <c r="A7" s="55"/>
      <c r="B7" s="473" t="s">
        <v>95</v>
      </c>
      <c r="C7" s="339"/>
      <c r="D7" s="454"/>
      <c r="E7" s="454"/>
      <c r="F7" s="454"/>
      <c r="G7" s="460"/>
      <c r="H7" s="460"/>
      <c r="I7" s="460"/>
      <c r="K7" s="23"/>
      <c r="L7" s="34"/>
    </row>
    <row r="8" spans="1:12" s="11" customFormat="1" ht="24.75">
      <c r="A8" s="55"/>
      <c r="B8" s="467" t="s">
        <v>135</v>
      </c>
      <c r="C8" s="339"/>
      <c r="D8" s="454"/>
      <c r="E8" s="454"/>
      <c r="F8" s="454"/>
      <c r="G8" s="460"/>
      <c r="H8" s="460"/>
      <c r="I8" s="460"/>
      <c r="K8" s="23"/>
      <c r="L8" s="34"/>
    </row>
    <row r="9" spans="1:12" s="11" customFormat="1" ht="24.75">
      <c r="A9" s="55"/>
      <c r="B9" s="467" t="s">
        <v>179</v>
      </c>
      <c r="C9" s="339"/>
      <c r="D9" s="454"/>
      <c r="E9" s="454"/>
      <c r="F9" s="454"/>
      <c r="G9" s="460"/>
      <c r="H9" s="460"/>
      <c r="I9" s="460"/>
      <c r="K9" s="23"/>
      <c r="L9" s="34"/>
    </row>
    <row r="10" spans="1:12" s="11" customFormat="1" ht="24.75">
      <c r="A10" s="55"/>
      <c r="B10" s="391" t="s">
        <v>369</v>
      </c>
      <c r="C10" s="339"/>
      <c r="D10" s="454"/>
      <c r="E10" s="454"/>
      <c r="F10" s="454"/>
      <c r="G10" s="460"/>
      <c r="H10" s="460"/>
      <c r="I10" s="460"/>
      <c r="K10" s="23"/>
      <c r="L10" s="34"/>
    </row>
    <row r="11" spans="1:12" s="11" customFormat="1" ht="24.75">
      <c r="A11" s="55"/>
      <c r="B11" s="465" t="s">
        <v>97</v>
      </c>
      <c r="C11" s="339"/>
      <c r="D11" s="454"/>
      <c r="E11" s="454"/>
      <c r="F11" s="454"/>
      <c r="G11" s="460"/>
      <c r="H11" s="460"/>
      <c r="I11" s="460"/>
      <c r="K11" s="23"/>
      <c r="L11" s="34"/>
    </row>
    <row r="12" spans="1:12" s="11" customFormat="1" ht="24.75">
      <c r="A12" s="55"/>
      <c r="B12" s="466" t="s">
        <v>136</v>
      </c>
      <c r="C12" s="339"/>
      <c r="D12" s="454"/>
      <c r="E12" s="454"/>
      <c r="F12" s="454"/>
      <c r="G12" s="460"/>
      <c r="H12" s="460"/>
      <c r="I12" s="460"/>
      <c r="K12" s="23"/>
      <c r="L12" s="34"/>
    </row>
    <row r="13" spans="1:12" s="11" customFormat="1" ht="24.75">
      <c r="A13" s="55"/>
      <c r="B13" s="457" t="s">
        <v>59</v>
      </c>
      <c r="C13" s="339"/>
      <c r="D13" s="454"/>
      <c r="E13" s="454"/>
      <c r="F13" s="454"/>
      <c r="G13" s="460"/>
      <c r="H13" s="460"/>
      <c r="I13" s="460"/>
      <c r="K13" s="23"/>
      <c r="L13" s="34"/>
    </row>
    <row r="14" spans="1:12" s="11" customFormat="1" ht="24.75">
      <c r="A14" s="65"/>
      <c r="B14" s="471" t="s">
        <v>183</v>
      </c>
      <c r="C14" s="458"/>
      <c r="D14" s="454">
        <v>100</v>
      </c>
      <c r="E14" s="454">
        <v>100</v>
      </c>
      <c r="F14" s="454">
        <v>100</v>
      </c>
      <c r="G14" s="454">
        <v>100</v>
      </c>
      <c r="H14" s="454">
        <v>100</v>
      </c>
      <c r="I14" s="370">
        <v>100</v>
      </c>
      <c r="K14" s="23"/>
      <c r="L14" s="34"/>
    </row>
    <row r="15" spans="1:12" s="11" customFormat="1" ht="24.75">
      <c r="A15" s="55"/>
      <c r="B15" s="471" t="s">
        <v>184</v>
      </c>
      <c r="C15" s="458"/>
      <c r="D15" s="454"/>
      <c r="E15" s="454"/>
      <c r="F15" s="454"/>
      <c r="G15" s="460"/>
      <c r="H15" s="460"/>
      <c r="I15" s="460"/>
      <c r="K15" s="23"/>
      <c r="L15" s="34"/>
    </row>
    <row r="16" spans="1:12" s="11" customFormat="1" ht="24.75">
      <c r="A16" s="55"/>
      <c r="B16" s="471" t="s">
        <v>137</v>
      </c>
      <c r="C16" s="339"/>
      <c r="D16" s="454">
        <v>100</v>
      </c>
      <c r="E16" s="454">
        <v>100</v>
      </c>
      <c r="F16" s="454">
        <v>100</v>
      </c>
      <c r="G16" s="460">
        <v>100</v>
      </c>
      <c r="H16" s="460">
        <v>100</v>
      </c>
      <c r="I16" s="460">
        <v>100</v>
      </c>
      <c r="K16" s="23"/>
      <c r="L16" s="34"/>
    </row>
    <row r="17" spans="1:12" s="11" customFormat="1" ht="24.75">
      <c r="A17" s="55"/>
      <c r="B17" s="471" t="s">
        <v>138</v>
      </c>
      <c r="C17" s="339"/>
      <c r="D17" s="454"/>
      <c r="E17" s="454"/>
      <c r="F17" s="454"/>
      <c r="G17" s="460"/>
      <c r="H17" s="460"/>
      <c r="I17" s="460"/>
      <c r="K17" s="23"/>
      <c r="L17" s="34"/>
    </row>
    <row r="18" spans="1:12" s="11" customFormat="1" ht="24.75">
      <c r="A18" s="26"/>
      <c r="B18" s="20"/>
      <c r="C18" s="20"/>
      <c r="D18" s="26"/>
      <c r="E18" s="26"/>
      <c r="F18" s="26"/>
      <c r="G18" s="348"/>
      <c r="H18" s="348"/>
      <c r="I18" s="348"/>
      <c r="J18" s="348"/>
      <c r="K18" s="23"/>
      <c r="L18" s="34"/>
    </row>
    <row r="19" spans="1:12" s="11" customFormat="1" ht="24.75">
      <c r="A19" s="26"/>
      <c r="B19" s="20"/>
      <c r="C19" s="20"/>
      <c r="D19" s="26"/>
      <c r="E19" s="26"/>
      <c r="F19" s="26"/>
      <c r="G19" s="348"/>
      <c r="H19" s="348"/>
      <c r="I19" s="348"/>
      <c r="J19" s="348"/>
      <c r="K19" s="23"/>
      <c r="L19" s="34"/>
    </row>
    <row r="20" spans="1:12" s="11" customFormat="1" ht="24.75">
      <c r="A20" s="26"/>
      <c r="B20" s="20"/>
      <c r="C20" s="20"/>
      <c r="D20" s="26"/>
      <c r="E20" s="26"/>
      <c r="F20" s="26"/>
      <c r="G20" s="348"/>
      <c r="H20" s="348"/>
      <c r="I20" s="348"/>
      <c r="J20" s="348"/>
      <c r="K20" s="23"/>
      <c r="L20" s="34"/>
    </row>
    <row r="21" spans="1:12" s="11" customFormat="1" ht="24.75">
      <c r="A21" s="26"/>
      <c r="B21" s="998" t="s">
        <v>134</v>
      </c>
      <c r="C21" s="1051"/>
      <c r="D21" s="1010" t="s">
        <v>336</v>
      </c>
      <c r="E21" s="1011"/>
      <c r="F21" s="1012"/>
      <c r="G21" s="1016" t="s">
        <v>6</v>
      </c>
      <c r="H21" s="1017"/>
      <c r="I21" s="1018"/>
      <c r="J21" s="282"/>
      <c r="K21" s="23"/>
      <c r="L21" s="34"/>
    </row>
    <row r="22" spans="1:12" s="11" customFormat="1" ht="24.75">
      <c r="A22" s="26"/>
      <c r="B22" s="1052"/>
      <c r="C22" s="1053"/>
      <c r="D22" s="25">
        <v>2553</v>
      </c>
      <c r="E22" s="25">
        <v>2554</v>
      </c>
      <c r="F22" s="25">
        <v>2555</v>
      </c>
      <c r="G22" s="17">
        <v>2556</v>
      </c>
      <c r="H22" s="18">
        <v>2557</v>
      </c>
      <c r="I22" s="18">
        <v>2558</v>
      </c>
      <c r="K22" s="23"/>
      <c r="L22" s="34"/>
    </row>
    <row r="23" spans="1:12" s="11" customFormat="1" ht="24.75">
      <c r="A23" s="55"/>
      <c r="B23" s="465" t="s">
        <v>99</v>
      </c>
      <c r="C23" s="339"/>
      <c r="D23" s="454"/>
      <c r="E23" s="454"/>
      <c r="F23" s="454"/>
      <c r="G23" s="460"/>
      <c r="H23" s="460"/>
      <c r="I23" s="460"/>
      <c r="K23" s="23"/>
      <c r="L23" s="34"/>
    </row>
    <row r="24" spans="1:12" s="11" customFormat="1" ht="24.75">
      <c r="A24" s="55"/>
      <c r="B24" s="425" t="s">
        <v>185</v>
      </c>
      <c r="C24" s="339"/>
      <c r="D24" s="454"/>
      <c r="E24" s="454"/>
      <c r="F24" s="454"/>
      <c r="G24" s="460"/>
      <c r="H24" s="460"/>
      <c r="I24" s="460"/>
      <c r="K24" s="23"/>
      <c r="L24" s="34"/>
    </row>
    <row r="25" spans="1:12" s="11" customFormat="1" ht="24.75">
      <c r="A25" s="55"/>
      <c r="B25" s="471" t="s">
        <v>186</v>
      </c>
      <c r="C25" s="339"/>
      <c r="D25" s="454"/>
      <c r="E25" s="454"/>
      <c r="F25" s="454"/>
      <c r="G25" s="460"/>
      <c r="H25" s="460"/>
      <c r="I25" s="460"/>
      <c r="K25" s="23"/>
      <c r="L25" s="34"/>
    </row>
    <row r="26" spans="1:12" s="11" customFormat="1" ht="24.75">
      <c r="A26" s="55"/>
      <c r="B26" s="457" t="s">
        <v>59</v>
      </c>
      <c r="C26" s="339"/>
      <c r="D26" s="454"/>
      <c r="E26" s="454"/>
      <c r="F26" s="454"/>
      <c r="G26" s="460"/>
      <c r="H26" s="460"/>
      <c r="I26" s="460"/>
      <c r="K26" s="23"/>
      <c r="L26" s="34"/>
    </row>
    <row r="27" spans="1:12" s="11" customFormat="1" ht="24.75">
      <c r="A27" s="55"/>
      <c r="B27" s="425" t="s">
        <v>187</v>
      </c>
      <c r="C27" s="458"/>
      <c r="D27" s="454">
        <v>100</v>
      </c>
      <c r="E27" s="454">
        <v>100</v>
      </c>
      <c r="F27" s="454">
        <v>100</v>
      </c>
      <c r="G27" s="462">
        <v>100</v>
      </c>
      <c r="H27" s="462">
        <v>100</v>
      </c>
      <c r="I27" s="460">
        <v>100</v>
      </c>
      <c r="K27" s="23"/>
      <c r="L27" s="34"/>
    </row>
    <row r="28" spans="1:12" s="11" customFormat="1" ht="24.75">
      <c r="A28" s="55"/>
      <c r="B28" s="471" t="s">
        <v>188</v>
      </c>
      <c r="C28" s="458"/>
      <c r="D28" s="454"/>
      <c r="E28" s="454"/>
      <c r="F28" s="454"/>
      <c r="G28" s="460"/>
      <c r="H28" s="460"/>
      <c r="I28" s="460"/>
      <c r="K28" s="23"/>
      <c r="L28" s="34"/>
    </row>
    <row r="29" spans="1:12" s="11" customFormat="1" ht="24.75">
      <c r="A29" s="55"/>
      <c r="B29" s="425" t="s">
        <v>190</v>
      </c>
      <c r="C29" s="339"/>
      <c r="D29" s="454">
        <v>100</v>
      </c>
      <c r="E29" s="454">
        <v>100</v>
      </c>
      <c r="F29" s="454">
        <v>100</v>
      </c>
      <c r="G29" s="460">
        <v>100</v>
      </c>
      <c r="H29" s="460">
        <v>100</v>
      </c>
      <c r="I29" s="460">
        <v>100</v>
      </c>
      <c r="K29" s="23"/>
      <c r="L29" s="34"/>
    </row>
    <row r="30" spans="1:12" s="11" customFormat="1" ht="24.75">
      <c r="A30" s="55"/>
      <c r="B30" s="471" t="s">
        <v>189</v>
      </c>
      <c r="C30" s="339"/>
      <c r="D30" s="454"/>
      <c r="E30" s="454"/>
      <c r="F30" s="454"/>
      <c r="G30" s="460"/>
      <c r="H30" s="460"/>
      <c r="I30" s="460"/>
      <c r="K30" s="23"/>
      <c r="L30" s="34"/>
    </row>
    <row r="31" spans="1:12" s="11" customFormat="1" ht="24.75">
      <c r="A31" s="55"/>
      <c r="B31" s="465" t="s">
        <v>139</v>
      </c>
      <c r="C31" s="339"/>
      <c r="D31" s="454"/>
      <c r="E31" s="454"/>
      <c r="F31" s="454"/>
      <c r="G31" s="460"/>
      <c r="H31" s="460"/>
      <c r="I31" s="460"/>
      <c r="K31" s="23"/>
      <c r="L31" s="34"/>
    </row>
    <row r="32" spans="1:12" s="11" customFormat="1" ht="24.75">
      <c r="A32" s="55"/>
      <c r="B32" s="425" t="s">
        <v>140</v>
      </c>
      <c r="C32" s="339"/>
      <c r="D32" s="454"/>
      <c r="E32" s="454"/>
      <c r="F32" s="454"/>
      <c r="G32" s="460"/>
      <c r="H32" s="460"/>
      <c r="I32" s="460"/>
      <c r="K32" s="23"/>
      <c r="L32" s="34"/>
    </row>
    <row r="33" spans="1:12" s="11" customFormat="1" ht="24.75">
      <c r="A33" s="55"/>
      <c r="B33" s="471" t="s">
        <v>141</v>
      </c>
      <c r="C33" s="339"/>
      <c r="D33" s="454"/>
      <c r="E33" s="454"/>
      <c r="F33" s="454"/>
      <c r="G33" s="460"/>
      <c r="H33" s="460"/>
      <c r="I33" s="460"/>
      <c r="K33" s="23"/>
      <c r="L33" s="34"/>
    </row>
    <row r="34" spans="1:12" s="11" customFormat="1" ht="24.75">
      <c r="A34" s="55"/>
      <c r="B34" s="457" t="s">
        <v>59</v>
      </c>
      <c r="C34" s="339"/>
      <c r="D34" s="454"/>
      <c r="E34" s="454"/>
      <c r="F34" s="454"/>
      <c r="G34" s="460"/>
      <c r="H34" s="460"/>
      <c r="I34" s="460"/>
      <c r="K34" s="23"/>
      <c r="L34" s="34"/>
    </row>
    <row r="35" spans="1:12" s="11" customFormat="1" ht="24.75">
      <c r="A35" s="55"/>
      <c r="B35" s="471" t="s">
        <v>142</v>
      </c>
      <c r="C35" s="458"/>
      <c r="D35" s="454" t="s">
        <v>53</v>
      </c>
      <c r="E35" s="454" t="s">
        <v>54</v>
      </c>
      <c r="F35" s="454" t="s">
        <v>55</v>
      </c>
      <c r="G35" s="462">
        <v>0.06</v>
      </c>
      <c r="H35" s="462">
        <v>0.05</v>
      </c>
      <c r="I35" s="460">
        <v>0.04</v>
      </c>
      <c r="K35" s="23"/>
      <c r="L35" s="34"/>
    </row>
    <row r="36" spans="1:12" s="11" customFormat="1" ht="24.75">
      <c r="A36" s="55"/>
      <c r="B36" s="425" t="s">
        <v>143</v>
      </c>
      <c r="C36" s="458"/>
      <c r="D36" s="454">
        <v>91.24</v>
      </c>
      <c r="E36" s="468">
        <v>92.01</v>
      </c>
      <c r="F36" s="454">
        <v>93.15</v>
      </c>
      <c r="G36" s="472">
        <v>93.5</v>
      </c>
      <c r="H36" s="469">
        <v>94</v>
      </c>
      <c r="I36" s="470">
        <v>94.5</v>
      </c>
      <c r="K36" s="23"/>
      <c r="L36" s="34"/>
    </row>
    <row r="37" spans="1:12" s="11" customFormat="1" ht="24.75">
      <c r="A37" s="55"/>
      <c r="B37" s="425" t="s">
        <v>145</v>
      </c>
      <c r="C37" s="458"/>
      <c r="D37" s="454">
        <v>0</v>
      </c>
      <c r="E37" s="454">
        <v>0</v>
      </c>
      <c r="F37" s="454">
        <v>0</v>
      </c>
      <c r="G37" s="462">
        <v>0</v>
      </c>
      <c r="H37" s="462">
        <v>0</v>
      </c>
      <c r="I37" s="460">
        <v>0</v>
      </c>
      <c r="K37" s="23"/>
      <c r="L37" s="34"/>
    </row>
    <row r="38" spans="1:12" s="11" customFormat="1" ht="24.75">
      <c r="A38" s="55"/>
      <c r="B38" s="425" t="s">
        <v>144</v>
      </c>
      <c r="C38" s="458"/>
      <c r="D38" s="454"/>
      <c r="E38" s="454"/>
      <c r="F38" s="454"/>
      <c r="G38" s="460"/>
      <c r="H38" s="460"/>
      <c r="I38" s="460"/>
      <c r="K38" s="23"/>
      <c r="L38" s="34"/>
    </row>
    <row r="39" spans="1:12" s="11" customFormat="1" ht="24.75">
      <c r="A39" s="55"/>
      <c r="B39" s="425" t="s">
        <v>146</v>
      </c>
      <c r="C39" s="339"/>
      <c r="D39" s="454">
        <v>0</v>
      </c>
      <c r="E39" s="454">
        <v>0</v>
      </c>
      <c r="F39" s="454">
        <v>0</v>
      </c>
      <c r="G39" s="462">
        <v>0</v>
      </c>
      <c r="H39" s="462">
        <v>0</v>
      </c>
      <c r="I39" s="460">
        <v>0</v>
      </c>
      <c r="K39" s="23"/>
      <c r="L39" s="34"/>
    </row>
    <row r="40" spans="1:12" s="11" customFormat="1" ht="24.75">
      <c r="A40" s="55"/>
      <c r="B40" s="471" t="s">
        <v>147</v>
      </c>
      <c r="C40" s="339"/>
      <c r="D40" s="454"/>
      <c r="E40" s="454"/>
      <c r="F40" s="454"/>
      <c r="G40" s="460"/>
      <c r="H40" s="460"/>
      <c r="I40" s="460"/>
      <c r="K40" s="23"/>
      <c r="L40" s="34"/>
    </row>
    <row r="41" spans="1:12" s="11" customFormat="1" ht="24.75">
      <c r="A41" s="55"/>
      <c r="B41" s="998" t="s">
        <v>134</v>
      </c>
      <c r="C41" s="1051"/>
      <c r="D41" s="1010" t="s">
        <v>336</v>
      </c>
      <c r="E41" s="1011"/>
      <c r="F41" s="1012"/>
      <c r="G41" s="1016" t="s">
        <v>6</v>
      </c>
      <c r="H41" s="1017"/>
      <c r="I41" s="1018"/>
      <c r="J41" s="355"/>
      <c r="K41" s="23"/>
      <c r="L41" s="34"/>
    </row>
    <row r="42" spans="1:12" s="11" customFormat="1" ht="24.75">
      <c r="A42" s="55"/>
      <c r="B42" s="1052"/>
      <c r="C42" s="1053"/>
      <c r="D42" s="25">
        <v>2553</v>
      </c>
      <c r="E42" s="25">
        <v>2554</v>
      </c>
      <c r="F42" s="25">
        <v>2555</v>
      </c>
      <c r="G42" s="17">
        <v>2556</v>
      </c>
      <c r="H42" s="18">
        <v>2557</v>
      </c>
      <c r="I42" s="18">
        <v>2558</v>
      </c>
      <c r="K42" s="23"/>
      <c r="L42" s="34"/>
    </row>
    <row r="43" spans="1:12" s="11" customFormat="1" ht="24.75">
      <c r="A43" s="55"/>
      <c r="B43" s="465" t="s">
        <v>148</v>
      </c>
      <c r="C43" s="339"/>
      <c r="D43" s="454"/>
      <c r="E43" s="454"/>
      <c r="F43" s="454"/>
      <c r="G43" s="460"/>
      <c r="H43" s="460"/>
      <c r="I43" s="460"/>
      <c r="K43" s="23"/>
      <c r="L43" s="34"/>
    </row>
    <row r="44" spans="1:12" s="11" customFormat="1" ht="24.75">
      <c r="A44" s="55"/>
      <c r="B44" s="425" t="s">
        <v>149</v>
      </c>
      <c r="C44" s="339"/>
      <c r="D44" s="454"/>
      <c r="E44" s="454"/>
      <c r="F44" s="454"/>
      <c r="G44" s="460"/>
      <c r="H44" s="460"/>
      <c r="I44" s="460"/>
      <c r="K44" s="23"/>
      <c r="L44" s="34"/>
    </row>
    <row r="45" spans="1:12" s="11" customFormat="1" ht="24.75">
      <c r="A45" s="55"/>
      <c r="B45" s="457" t="s">
        <v>59</v>
      </c>
      <c r="C45" s="339"/>
      <c r="D45" s="454"/>
      <c r="E45" s="454"/>
      <c r="F45" s="454"/>
      <c r="G45" s="460"/>
      <c r="H45" s="460"/>
      <c r="I45" s="460"/>
      <c r="K45" s="23"/>
      <c r="L45" s="34"/>
    </row>
    <row r="46" spans="1:12" s="11" customFormat="1" ht="24.75">
      <c r="A46" s="55"/>
      <c r="B46" s="466" t="s">
        <v>280</v>
      </c>
      <c r="C46" s="458"/>
      <c r="D46" s="454">
        <v>0</v>
      </c>
      <c r="E46" s="454">
        <v>0</v>
      </c>
      <c r="F46" s="454">
        <v>0</v>
      </c>
      <c r="G46" s="462">
        <v>0</v>
      </c>
      <c r="H46" s="460">
        <v>0</v>
      </c>
      <c r="I46" s="460">
        <v>0</v>
      </c>
      <c r="K46" s="23"/>
      <c r="L46" s="34"/>
    </row>
    <row r="47" spans="1:12" s="11" customFormat="1" ht="24.75">
      <c r="A47" s="55"/>
      <c r="B47" s="467" t="s">
        <v>150</v>
      </c>
      <c r="C47" s="458"/>
      <c r="D47" s="454">
        <v>0</v>
      </c>
      <c r="E47" s="454">
        <v>0</v>
      </c>
      <c r="F47" s="454">
        <v>0</v>
      </c>
      <c r="G47" s="462">
        <v>0</v>
      </c>
      <c r="H47" s="462">
        <v>0</v>
      </c>
      <c r="I47" s="460">
        <v>0</v>
      </c>
      <c r="K47" s="23"/>
      <c r="L47" s="34"/>
    </row>
    <row r="48" spans="1:12" s="11" customFormat="1" ht="24.75">
      <c r="A48" s="55"/>
      <c r="B48" s="465" t="s">
        <v>151</v>
      </c>
      <c r="C48" s="458"/>
      <c r="D48" s="454"/>
      <c r="E48" s="454"/>
      <c r="F48" s="454"/>
      <c r="G48" s="460"/>
      <c r="H48" s="460"/>
      <c r="I48" s="460"/>
      <c r="K48" s="23"/>
      <c r="L48" s="34"/>
    </row>
    <row r="49" spans="1:12" s="11" customFormat="1" ht="24.75">
      <c r="A49" s="55"/>
      <c r="B49" s="425" t="s">
        <v>152</v>
      </c>
      <c r="C49" s="458"/>
      <c r="D49" s="454"/>
      <c r="E49" s="454"/>
      <c r="F49" s="454"/>
      <c r="G49" s="460"/>
      <c r="H49" s="460"/>
      <c r="I49" s="460"/>
      <c r="K49" s="23"/>
      <c r="L49" s="34"/>
    </row>
    <row r="50" spans="1:12" s="11" customFormat="1" ht="24.75">
      <c r="A50" s="55"/>
      <c r="B50" s="391" t="s">
        <v>182</v>
      </c>
      <c r="C50" s="458"/>
      <c r="D50" s="454"/>
      <c r="E50" s="454"/>
      <c r="F50" s="454"/>
      <c r="G50" s="460"/>
      <c r="H50" s="460"/>
      <c r="I50" s="460"/>
      <c r="K50" s="23"/>
      <c r="L50" s="34"/>
    </row>
    <row r="51" spans="1:12" s="11" customFormat="1" ht="24.75">
      <c r="A51" s="55"/>
      <c r="B51" s="457" t="s">
        <v>59</v>
      </c>
      <c r="C51" s="458"/>
      <c r="D51" s="454"/>
      <c r="E51" s="454"/>
      <c r="F51" s="454"/>
      <c r="G51" s="460"/>
      <c r="H51" s="460"/>
      <c r="I51" s="460"/>
      <c r="K51" s="23"/>
      <c r="L51" s="34"/>
    </row>
    <row r="52" spans="1:12" s="11" customFormat="1" ht="24.75">
      <c r="A52" s="55"/>
      <c r="B52" s="425" t="s">
        <v>180</v>
      </c>
      <c r="C52" s="458"/>
      <c r="D52" s="454">
        <v>46.05</v>
      </c>
      <c r="E52" s="468">
        <v>44</v>
      </c>
      <c r="F52" s="468">
        <v>49</v>
      </c>
      <c r="G52" s="469">
        <v>50</v>
      </c>
      <c r="H52" s="470">
        <v>51</v>
      </c>
      <c r="I52" s="470">
        <v>52</v>
      </c>
      <c r="K52" s="23"/>
      <c r="L52" s="34"/>
    </row>
    <row r="53" spans="1:12" s="11" customFormat="1" ht="24.75">
      <c r="A53" s="55"/>
      <c r="B53" s="391" t="s">
        <v>138</v>
      </c>
      <c r="C53" s="458"/>
      <c r="D53" s="454"/>
      <c r="E53" s="454"/>
      <c r="F53" s="454"/>
      <c r="G53" s="460"/>
      <c r="H53" s="460"/>
      <c r="I53" s="460"/>
      <c r="K53" s="23"/>
      <c r="L53" s="34"/>
    </row>
    <row r="54" spans="1:12" s="11" customFormat="1" ht="24.75">
      <c r="A54" s="55"/>
      <c r="B54" s="391" t="s">
        <v>181</v>
      </c>
      <c r="C54" s="458"/>
      <c r="D54" s="454">
        <v>47</v>
      </c>
      <c r="E54" s="454">
        <v>48</v>
      </c>
      <c r="F54" s="454">
        <v>49</v>
      </c>
      <c r="G54" s="462">
        <v>50</v>
      </c>
      <c r="H54" s="460">
        <v>51</v>
      </c>
      <c r="I54" s="460">
        <v>52</v>
      </c>
      <c r="K54" s="23"/>
      <c r="L54" s="34"/>
    </row>
    <row r="55" spans="1:12" s="11" customFormat="1" ht="24.75">
      <c r="A55" s="55"/>
      <c r="B55" s="391" t="s">
        <v>154</v>
      </c>
      <c r="C55" s="458"/>
      <c r="D55" s="454"/>
      <c r="E55" s="454"/>
      <c r="F55" s="454"/>
      <c r="G55" s="460"/>
      <c r="H55" s="460"/>
      <c r="I55" s="460"/>
      <c r="K55" s="23"/>
      <c r="L55" s="34"/>
    </row>
    <row r="56" spans="1:12" s="11" customFormat="1" ht="24.75">
      <c r="A56" s="55"/>
      <c r="B56" s="391" t="s">
        <v>279</v>
      </c>
      <c r="C56" s="458"/>
      <c r="D56" s="454"/>
      <c r="E56" s="454"/>
      <c r="F56" s="454"/>
      <c r="G56" s="460"/>
      <c r="H56" s="460"/>
      <c r="I56" s="460"/>
      <c r="K56" s="23"/>
      <c r="L56" s="34"/>
    </row>
    <row r="57" spans="1:12" s="11" customFormat="1" ht="24.75">
      <c r="A57" s="55"/>
      <c r="B57" s="465" t="s">
        <v>155</v>
      </c>
      <c r="C57" s="458"/>
      <c r="D57" s="454"/>
      <c r="E57" s="454"/>
      <c r="F57" s="454"/>
      <c r="G57" s="460"/>
      <c r="H57" s="460"/>
      <c r="I57" s="460"/>
      <c r="K57" s="23"/>
      <c r="L57" s="34"/>
    </row>
    <row r="58" spans="1:12" s="11" customFormat="1" ht="24.75">
      <c r="A58" s="55"/>
      <c r="B58" s="425" t="s">
        <v>157</v>
      </c>
      <c r="C58" s="458"/>
      <c r="D58" s="454"/>
      <c r="E58" s="454"/>
      <c r="F58" s="454"/>
      <c r="G58" s="460"/>
      <c r="H58" s="460"/>
      <c r="I58" s="460"/>
      <c r="K58" s="23"/>
      <c r="L58" s="34"/>
    </row>
    <row r="59" spans="1:12" s="11" customFormat="1" ht="24.75">
      <c r="A59" s="55"/>
      <c r="B59" s="147"/>
      <c r="C59" s="141"/>
      <c r="D59" s="148"/>
      <c r="E59" s="148"/>
      <c r="F59" s="148"/>
      <c r="G59" s="349"/>
      <c r="H59" s="349"/>
      <c r="I59" s="349"/>
      <c r="J59" s="348"/>
      <c r="K59" s="23"/>
      <c r="L59" s="34"/>
    </row>
    <row r="60" spans="1:12" s="11" customFormat="1" ht="24.75">
      <c r="A60" s="55"/>
      <c r="B60" s="58"/>
      <c r="C60" s="20"/>
      <c r="D60" s="26"/>
      <c r="E60" s="26"/>
      <c r="F60" s="26"/>
      <c r="G60" s="348"/>
      <c r="H60" s="348"/>
      <c r="I60" s="348"/>
      <c r="J60" s="348"/>
      <c r="K60" s="23"/>
      <c r="L60" s="34"/>
    </row>
    <row r="61" spans="1:12" s="11" customFormat="1" ht="24.75">
      <c r="A61" s="55"/>
      <c r="B61" s="998" t="s">
        <v>134</v>
      </c>
      <c r="C61" s="1051"/>
      <c r="D61" s="1010" t="s">
        <v>336</v>
      </c>
      <c r="E61" s="1011"/>
      <c r="F61" s="1012"/>
      <c r="G61" s="1016" t="s">
        <v>6</v>
      </c>
      <c r="H61" s="1017"/>
      <c r="I61" s="1018"/>
      <c r="J61" s="282"/>
      <c r="K61" s="23"/>
      <c r="L61" s="34"/>
    </row>
    <row r="62" spans="1:12" s="11" customFormat="1" ht="24.75">
      <c r="A62" s="55"/>
      <c r="B62" s="1052"/>
      <c r="C62" s="1053"/>
      <c r="D62" s="25">
        <v>2553</v>
      </c>
      <c r="E62" s="25">
        <v>2554</v>
      </c>
      <c r="F62" s="25">
        <v>2555</v>
      </c>
      <c r="G62" s="17">
        <v>2556</v>
      </c>
      <c r="H62" s="18">
        <v>2557</v>
      </c>
      <c r="I62" s="18">
        <v>2558</v>
      </c>
      <c r="K62" s="23"/>
      <c r="L62" s="34"/>
    </row>
    <row r="63" spans="1:16" s="11" customFormat="1" ht="24.75">
      <c r="A63" s="55"/>
      <c r="B63" s="457" t="s">
        <v>59</v>
      </c>
      <c r="C63" s="458"/>
      <c r="D63" s="25"/>
      <c r="E63" s="25"/>
      <c r="F63" s="25"/>
      <c r="G63" s="459"/>
      <c r="H63" s="459"/>
      <c r="I63" s="459"/>
      <c r="K63" s="23"/>
      <c r="N63" s="11" t="e">
        <f>#REF!*60/100</f>
        <v>#REF!</v>
      </c>
      <c r="O63" s="11">
        <v>10606</v>
      </c>
      <c r="P63" s="11" t="s">
        <v>191</v>
      </c>
    </row>
    <row r="64" spans="1:16" s="11" customFormat="1" ht="24.75">
      <c r="A64" s="55"/>
      <c r="B64" s="471" t="s">
        <v>370</v>
      </c>
      <c r="C64" s="458"/>
      <c r="D64" s="454">
        <v>0</v>
      </c>
      <c r="E64" s="454">
        <v>0</v>
      </c>
      <c r="F64" s="454">
        <v>0</v>
      </c>
      <c r="G64" s="861">
        <v>90</v>
      </c>
      <c r="H64" s="861">
        <v>90</v>
      </c>
      <c r="I64" s="862">
        <v>90</v>
      </c>
      <c r="K64" s="369"/>
      <c r="N64" s="11" t="e">
        <f>#REF!*70/100</f>
        <v>#REF!</v>
      </c>
      <c r="O64" s="210">
        <v>3847</v>
      </c>
      <c r="P64" s="11" t="s">
        <v>192</v>
      </c>
    </row>
    <row r="65" spans="1:16" s="11" customFormat="1" ht="24.75">
      <c r="A65" s="55"/>
      <c r="B65" s="391" t="s">
        <v>178</v>
      </c>
      <c r="C65" s="458"/>
      <c r="D65" s="454"/>
      <c r="E65" s="454"/>
      <c r="F65" s="454"/>
      <c r="G65" s="460"/>
      <c r="H65" s="460"/>
      <c r="I65" s="460"/>
      <c r="K65" s="23"/>
      <c r="O65" s="11">
        <f>SUM(O63:O64)</f>
        <v>14453</v>
      </c>
      <c r="P65" s="11" t="s">
        <v>27</v>
      </c>
    </row>
    <row r="66" spans="1:12" s="11" customFormat="1" ht="24.75">
      <c r="A66" s="55"/>
      <c r="B66" s="465" t="s">
        <v>156</v>
      </c>
      <c r="C66" s="458"/>
      <c r="D66" s="25"/>
      <c r="E66" s="25"/>
      <c r="F66" s="25"/>
      <c r="G66" s="459"/>
      <c r="H66" s="459"/>
      <c r="I66" s="459"/>
      <c r="K66" s="23"/>
      <c r="L66" s="34"/>
    </row>
    <row r="67" spans="1:12" s="11" customFormat="1" ht="24.75">
      <c r="A67" s="55"/>
      <c r="B67" s="471" t="s">
        <v>158</v>
      </c>
      <c r="C67" s="458"/>
      <c r="D67" s="25"/>
      <c r="E67" s="25"/>
      <c r="F67" s="25"/>
      <c r="G67" s="459"/>
      <c r="H67" s="459"/>
      <c r="I67" s="459"/>
      <c r="K67" s="23"/>
      <c r="L67" s="34"/>
    </row>
    <row r="68" spans="1:12" s="11" customFormat="1" ht="24.75">
      <c r="A68" s="55"/>
      <c r="B68" s="457" t="s">
        <v>59</v>
      </c>
      <c r="C68" s="458"/>
      <c r="D68" s="25"/>
      <c r="E68" s="25"/>
      <c r="F68" s="25"/>
      <c r="G68" s="459"/>
      <c r="H68" s="459"/>
      <c r="I68" s="459"/>
      <c r="K68" s="23"/>
      <c r="L68" s="34"/>
    </row>
    <row r="69" spans="1:12" s="11" customFormat="1" ht="24.75">
      <c r="A69" s="55"/>
      <c r="B69" s="425" t="s">
        <v>159</v>
      </c>
      <c r="C69" s="458"/>
      <c r="D69" s="454">
        <v>332</v>
      </c>
      <c r="E69" s="454">
        <v>341</v>
      </c>
      <c r="F69" s="454">
        <v>290</v>
      </c>
      <c r="G69" s="460">
        <v>300</v>
      </c>
      <c r="H69" s="460">
        <v>310</v>
      </c>
      <c r="I69" s="460">
        <v>320</v>
      </c>
      <c r="K69" s="23"/>
      <c r="L69" s="34"/>
    </row>
    <row r="70" spans="1:12" s="11" customFormat="1" ht="24.75">
      <c r="A70" s="55"/>
      <c r="B70" s="461" t="s">
        <v>371</v>
      </c>
      <c r="C70" s="458"/>
      <c r="D70" s="454">
        <v>100</v>
      </c>
      <c r="E70" s="454">
        <v>100</v>
      </c>
      <c r="F70" s="454">
        <v>100</v>
      </c>
      <c r="G70" s="462">
        <v>100</v>
      </c>
      <c r="H70" s="462">
        <v>100</v>
      </c>
      <c r="I70" s="460">
        <v>100</v>
      </c>
      <c r="K70" s="23"/>
      <c r="L70" s="34"/>
    </row>
    <row r="71" spans="1:12" s="11" customFormat="1" ht="24.75">
      <c r="A71" s="55"/>
      <c r="B71" s="463" t="s">
        <v>160</v>
      </c>
      <c r="C71" s="458"/>
      <c r="D71" s="454">
        <v>28</v>
      </c>
      <c r="E71" s="454">
        <v>45</v>
      </c>
      <c r="F71" s="454">
        <v>47</v>
      </c>
      <c r="G71" s="464">
        <v>50</v>
      </c>
      <c r="H71" s="460">
        <v>52</v>
      </c>
      <c r="I71" s="464">
        <v>54</v>
      </c>
      <c r="K71" s="23"/>
      <c r="L71" s="34"/>
    </row>
    <row r="72" spans="1:12" s="11" customFormat="1" ht="24.75">
      <c r="A72" s="55"/>
      <c r="B72" s="425" t="s">
        <v>161</v>
      </c>
      <c r="C72" s="458"/>
      <c r="D72" s="454"/>
      <c r="E72" s="454"/>
      <c r="F72" s="454"/>
      <c r="G72" s="460"/>
      <c r="H72" s="460"/>
      <c r="I72" s="460"/>
      <c r="K72" s="23"/>
      <c r="L72" s="34"/>
    </row>
    <row r="73" spans="1:12" s="11" customFormat="1" ht="24.75">
      <c r="A73" s="55"/>
      <c r="B73" s="425" t="s">
        <v>162</v>
      </c>
      <c r="C73" s="458"/>
      <c r="D73" s="454">
        <v>100</v>
      </c>
      <c r="E73" s="454">
        <v>100</v>
      </c>
      <c r="F73" s="454">
        <v>100</v>
      </c>
      <c r="G73" s="454">
        <v>100</v>
      </c>
      <c r="H73" s="454">
        <v>100</v>
      </c>
      <c r="I73" s="370">
        <v>100</v>
      </c>
      <c r="K73" s="23"/>
      <c r="L73" s="34"/>
    </row>
    <row r="74" spans="1:12" s="11" customFormat="1" ht="24.75">
      <c r="A74" s="55"/>
      <c r="B74" s="425" t="s">
        <v>153</v>
      </c>
      <c r="C74" s="458"/>
      <c r="D74" s="454"/>
      <c r="E74" s="454"/>
      <c r="F74" s="454"/>
      <c r="G74" s="460"/>
      <c r="H74" s="460"/>
      <c r="I74" s="460"/>
      <c r="K74" s="23"/>
      <c r="L74" s="34"/>
    </row>
    <row r="75" spans="1:12" s="11" customFormat="1" ht="24.75">
      <c r="A75" s="55"/>
      <c r="B75" s="425" t="s">
        <v>163</v>
      </c>
      <c r="C75" s="458"/>
      <c r="D75" s="454">
        <v>100</v>
      </c>
      <c r="E75" s="454">
        <v>100</v>
      </c>
      <c r="F75" s="454">
        <v>100</v>
      </c>
      <c r="G75" s="454">
        <v>100</v>
      </c>
      <c r="H75" s="454">
        <v>100</v>
      </c>
      <c r="I75" s="370">
        <v>100</v>
      </c>
      <c r="K75" s="23"/>
      <c r="L75" s="34"/>
    </row>
    <row r="76" spans="1:12" s="11" customFormat="1" ht="24.75">
      <c r="A76" s="55"/>
      <c r="B76" s="425" t="s">
        <v>164</v>
      </c>
      <c r="C76" s="458"/>
      <c r="D76" s="454"/>
      <c r="E76" s="454"/>
      <c r="F76" s="454"/>
      <c r="G76" s="460"/>
      <c r="H76" s="460"/>
      <c r="I76" s="460"/>
      <c r="K76" s="23"/>
      <c r="L76" s="34"/>
    </row>
    <row r="77" spans="7:14" s="11" customFormat="1" ht="27" customHeight="1">
      <c r="G77" s="283"/>
      <c r="H77" s="283"/>
      <c r="I77" s="283"/>
      <c r="J77" s="283"/>
      <c r="K77" s="225"/>
      <c r="L77" s="225"/>
      <c r="M77" s="47"/>
      <c r="N77" s="47"/>
    </row>
    <row r="78" spans="7:14" s="11" customFormat="1" ht="27" customHeight="1">
      <c r="G78" s="283"/>
      <c r="H78" s="283"/>
      <c r="I78" s="283"/>
      <c r="J78" s="283"/>
      <c r="K78" s="225"/>
      <c r="L78" s="225"/>
      <c r="M78" s="47"/>
      <c r="N78" s="47"/>
    </row>
    <row r="79" spans="7:14" s="11" customFormat="1" ht="27" customHeight="1">
      <c r="G79" s="283"/>
      <c r="H79" s="283"/>
      <c r="I79" s="283"/>
      <c r="J79" s="283"/>
      <c r="K79" s="225"/>
      <c r="L79" s="225"/>
      <c r="M79" s="47"/>
      <c r="N79" s="47"/>
    </row>
    <row r="80" spans="7:14" s="11" customFormat="1" ht="21" customHeight="1">
      <c r="G80" s="283"/>
      <c r="H80" s="283"/>
      <c r="I80" s="283"/>
      <c r="J80" s="283"/>
      <c r="K80" s="225"/>
      <c r="L80" s="225"/>
      <c r="M80" s="47"/>
      <c r="N80" s="47"/>
    </row>
    <row r="81" spans="1:30" ht="26.25" customHeight="1">
      <c r="A81" s="55">
        <v>4</v>
      </c>
      <c r="B81" s="31" t="s">
        <v>277</v>
      </c>
      <c r="C81" s="48"/>
      <c r="D81" s="48"/>
      <c r="E81" s="48"/>
      <c r="F81" s="48"/>
      <c r="G81" s="350"/>
      <c r="H81" s="283"/>
      <c r="I81" s="283"/>
      <c r="J81" s="283"/>
      <c r="K81" s="11"/>
      <c r="L81" s="11"/>
      <c r="M81" s="11"/>
      <c r="Z81" s="10"/>
      <c r="AA81" s="10"/>
      <c r="AB81" s="10"/>
      <c r="AC81" s="10"/>
      <c r="AD81" s="10"/>
    </row>
    <row r="82" spans="1:30" ht="26.25" customHeight="1">
      <c r="A82" s="11"/>
      <c r="B82" s="998" t="s">
        <v>26</v>
      </c>
      <c r="C82" s="999"/>
      <c r="D82" s="1042" t="s">
        <v>42</v>
      </c>
      <c r="E82" s="1013"/>
      <c r="F82" s="226" t="s">
        <v>0</v>
      </c>
      <c r="G82" s="1043" t="s">
        <v>1</v>
      </c>
      <c r="H82" s="1044"/>
      <c r="I82" s="1044"/>
      <c r="J82" s="1044"/>
      <c r="K82" s="52"/>
      <c r="L82" s="312" t="s">
        <v>242</v>
      </c>
      <c r="M82" s="11"/>
      <c r="Z82" s="10"/>
      <c r="AA82" s="10"/>
      <c r="AB82" s="10"/>
      <c r="AC82" s="10"/>
      <c r="AD82" s="10"/>
    </row>
    <row r="83" spans="1:30" ht="26.25" customHeight="1">
      <c r="A83" s="11"/>
      <c r="B83" s="1014"/>
      <c r="C83" s="1015"/>
      <c r="D83" s="1040" t="s">
        <v>43</v>
      </c>
      <c r="E83" s="1041"/>
      <c r="F83" s="301" t="s">
        <v>44</v>
      </c>
      <c r="G83" s="351" t="s">
        <v>46</v>
      </c>
      <c r="H83" s="351" t="s">
        <v>246</v>
      </c>
      <c r="I83" s="351" t="s">
        <v>273</v>
      </c>
      <c r="J83" s="352" t="s">
        <v>27</v>
      </c>
      <c r="K83" s="327" t="s">
        <v>2</v>
      </c>
      <c r="L83" s="319" t="s">
        <v>243</v>
      </c>
      <c r="M83" s="11"/>
      <c r="Z83" s="10"/>
      <c r="AA83" s="10"/>
      <c r="AB83" s="10"/>
      <c r="AC83" s="10"/>
      <c r="AD83" s="10"/>
    </row>
    <row r="84" spans="1:30" ht="26.25" customHeight="1">
      <c r="A84" s="11"/>
      <c r="B84" s="1001"/>
      <c r="C84" s="1002"/>
      <c r="D84" s="317"/>
      <c r="E84" s="318"/>
      <c r="F84" s="295"/>
      <c r="G84" s="353"/>
      <c r="H84" s="353"/>
      <c r="I84" s="353"/>
      <c r="J84" s="354"/>
      <c r="K84" s="316"/>
      <c r="L84" s="320" t="s">
        <v>241</v>
      </c>
      <c r="M84" s="11"/>
      <c r="Z84" s="10"/>
      <c r="AA84" s="10"/>
      <c r="AB84" s="10"/>
      <c r="AC84" s="10"/>
      <c r="AD84" s="10"/>
    </row>
    <row r="85" spans="1:30" ht="26.25" customHeight="1">
      <c r="A85" s="11"/>
      <c r="B85" s="656" t="s">
        <v>467</v>
      </c>
      <c r="C85" s="492"/>
      <c r="D85" s="491"/>
      <c r="E85" s="516"/>
      <c r="F85" s="529"/>
      <c r="G85" s="586">
        <v>80500</v>
      </c>
      <c r="H85" s="530"/>
      <c r="I85" s="531"/>
      <c r="J85" s="536">
        <f>G85+H85+I85</f>
        <v>80500</v>
      </c>
      <c r="K85" s="490" t="s">
        <v>433</v>
      </c>
      <c r="L85" s="532"/>
      <c r="M85" s="328"/>
      <c r="Z85" s="10"/>
      <c r="AA85" s="10"/>
      <c r="AB85" s="10"/>
      <c r="AC85" s="10"/>
      <c r="AD85" s="10"/>
    </row>
    <row r="86" spans="1:30" ht="26.25" customHeight="1">
      <c r="A86" s="11"/>
      <c r="B86" s="656" t="s">
        <v>468</v>
      </c>
      <c r="C86" s="492"/>
      <c r="D86" s="491"/>
      <c r="E86" s="516"/>
      <c r="F86" s="529"/>
      <c r="G86" s="555"/>
      <c r="H86" s="530"/>
      <c r="I86" s="531"/>
      <c r="J86" s="536"/>
      <c r="K86" s="515"/>
      <c r="L86" s="532"/>
      <c r="M86" s="328"/>
      <c r="Z86" s="10"/>
      <c r="AA86" s="10"/>
      <c r="AB86" s="10"/>
      <c r="AC86" s="10"/>
      <c r="AD86" s="10"/>
    </row>
    <row r="87" spans="1:30" ht="26.25" customHeight="1">
      <c r="A87" s="11"/>
      <c r="B87" s="616" t="s">
        <v>469</v>
      </c>
      <c r="C87" s="665"/>
      <c r="D87" s="528">
        <v>2</v>
      </c>
      <c r="E87" s="516" t="s">
        <v>550</v>
      </c>
      <c r="F87" s="529" t="s">
        <v>623</v>
      </c>
      <c r="G87" s="582"/>
      <c r="H87" s="531"/>
      <c r="I87" s="531"/>
      <c r="J87" s="536"/>
      <c r="K87" s="515"/>
      <c r="L87" s="532"/>
      <c r="M87" s="328"/>
      <c r="Z87" s="10"/>
      <c r="AA87" s="10"/>
      <c r="AB87" s="10"/>
      <c r="AC87" s="10"/>
      <c r="AD87" s="10"/>
    </row>
    <row r="88" spans="1:30" ht="26.25" customHeight="1">
      <c r="A88" s="11"/>
      <c r="B88" s="491" t="s">
        <v>470</v>
      </c>
      <c r="C88" s="557"/>
      <c r="D88" s="528">
        <v>4</v>
      </c>
      <c r="E88" s="516" t="s">
        <v>550</v>
      </c>
      <c r="F88" s="529" t="s">
        <v>623</v>
      </c>
      <c r="G88" s="582"/>
      <c r="H88" s="531"/>
      <c r="I88" s="531"/>
      <c r="J88" s="536"/>
      <c r="K88" s="515"/>
      <c r="L88" s="532"/>
      <c r="M88" s="328"/>
      <c r="Z88" s="10"/>
      <c r="AA88" s="10"/>
      <c r="AB88" s="10"/>
      <c r="AC88" s="10"/>
      <c r="AD88" s="10"/>
    </row>
    <row r="89" spans="1:30" ht="26.25" customHeight="1">
      <c r="A89" s="11"/>
      <c r="B89" s="491" t="s">
        <v>471</v>
      </c>
      <c r="C89" s="492"/>
      <c r="D89" s="583"/>
      <c r="E89" s="516"/>
      <c r="F89" s="529" t="s">
        <v>623</v>
      </c>
      <c r="G89" s="582"/>
      <c r="H89" s="531"/>
      <c r="I89" s="531"/>
      <c r="J89" s="536"/>
      <c r="K89" s="515"/>
      <c r="L89" s="532"/>
      <c r="M89" s="328"/>
      <c r="Z89" s="10"/>
      <c r="AA89" s="10"/>
      <c r="AB89" s="10"/>
      <c r="AC89" s="10"/>
      <c r="AD89" s="10"/>
    </row>
    <row r="90" spans="1:30" ht="26.25" customHeight="1">
      <c r="A90" s="11"/>
      <c r="B90" s="491" t="s">
        <v>472</v>
      </c>
      <c r="C90" s="557"/>
      <c r="D90" s="528"/>
      <c r="E90" s="516"/>
      <c r="F90" s="529" t="s">
        <v>623</v>
      </c>
      <c r="G90" s="582"/>
      <c r="H90" s="531"/>
      <c r="I90" s="531"/>
      <c r="J90" s="536"/>
      <c r="K90" s="515"/>
      <c r="L90" s="532"/>
      <c r="M90" s="328"/>
      <c r="Z90" s="10"/>
      <c r="AA90" s="10"/>
      <c r="AB90" s="10"/>
      <c r="AC90" s="10"/>
      <c r="AD90" s="10"/>
    </row>
    <row r="91" spans="1:30" ht="26.25" customHeight="1">
      <c r="A91" s="11"/>
      <c r="B91" s="491" t="s">
        <v>541</v>
      </c>
      <c r="C91" s="492"/>
      <c r="D91" s="491">
        <v>4</v>
      </c>
      <c r="E91" s="516" t="s">
        <v>625</v>
      </c>
      <c r="F91" s="529"/>
      <c r="G91" s="591">
        <v>4500</v>
      </c>
      <c r="H91" s="531"/>
      <c r="I91" s="531"/>
      <c r="J91" s="666">
        <f>G91+H91+I91</f>
        <v>4500</v>
      </c>
      <c r="K91" s="490" t="s">
        <v>434</v>
      </c>
      <c r="L91" s="532"/>
      <c r="M91" s="328"/>
      <c r="Z91" s="10"/>
      <c r="AA91" s="10"/>
      <c r="AB91" s="10"/>
      <c r="AC91" s="10"/>
      <c r="AD91" s="10"/>
    </row>
    <row r="92" spans="1:30" ht="26.25" customHeight="1">
      <c r="A92" s="11"/>
      <c r="B92" s="491" t="s">
        <v>624</v>
      </c>
      <c r="C92" s="492"/>
      <c r="D92" s="491"/>
      <c r="E92" s="516"/>
      <c r="F92" s="529"/>
      <c r="G92" s="585"/>
      <c r="H92" s="531"/>
      <c r="I92" s="531"/>
      <c r="J92" s="536"/>
      <c r="K92" s="490"/>
      <c r="L92" s="532"/>
      <c r="M92" s="328"/>
      <c r="Z92" s="10"/>
      <c r="AA92" s="10"/>
      <c r="AB92" s="10"/>
      <c r="AC92" s="10"/>
      <c r="AD92" s="10"/>
    </row>
    <row r="93" spans="1:30" ht="26.25" customHeight="1">
      <c r="A93" s="11"/>
      <c r="B93" s="491" t="s">
        <v>473</v>
      </c>
      <c r="C93" s="615"/>
      <c r="D93" s="491"/>
      <c r="E93" s="516"/>
      <c r="F93" s="529" t="s">
        <v>623</v>
      </c>
      <c r="G93" s="555"/>
      <c r="H93" s="530"/>
      <c r="I93" s="531"/>
      <c r="J93" s="536"/>
      <c r="K93" s="515"/>
      <c r="L93" s="532"/>
      <c r="M93" s="328"/>
      <c r="N93" s="11">
        <v>30000</v>
      </c>
      <c r="Z93" s="10"/>
      <c r="AA93" s="10"/>
      <c r="AB93" s="10"/>
      <c r="AC93" s="10"/>
      <c r="AD93" s="10"/>
    </row>
    <row r="94" spans="1:30" ht="26.25" customHeight="1">
      <c r="A94" s="11"/>
      <c r="B94" s="616" t="s">
        <v>474</v>
      </c>
      <c r="C94" s="615"/>
      <c r="D94" s="491"/>
      <c r="E94" s="516"/>
      <c r="F94" s="529" t="s">
        <v>623</v>
      </c>
      <c r="G94" s="555"/>
      <c r="H94" s="530"/>
      <c r="I94" s="531"/>
      <c r="J94" s="536"/>
      <c r="K94" s="515"/>
      <c r="L94" s="532"/>
      <c r="M94" s="328"/>
      <c r="N94" s="11">
        <v>25000</v>
      </c>
      <c r="Z94" s="10"/>
      <c r="AA94" s="10"/>
      <c r="AB94" s="10"/>
      <c r="AC94" s="10"/>
      <c r="AD94" s="10"/>
    </row>
    <row r="95" spans="1:30" ht="26.25" customHeight="1">
      <c r="A95" s="11"/>
      <c r="B95" s="467" t="s">
        <v>542</v>
      </c>
      <c r="C95" s="671"/>
      <c r="D95" s="467">
        <v>5</v>
      </c>
      <c r="E95" s="535" t="s">
        <v>550</v>
      </c>
      <c r="F95" s="529" t="s">
        <v>623</v>
      </c>
      <c r="G95" s="584">
        <v>50000</v>
      </c>
      <c r="H95" s="533"/>
      <c r="I95" s="385"/>
      <c r="J95" s="536">
        <f>G95+H95+I95</f>
        <v>50000</v>
      </c>
      <c r="K95" s="496" t="s">
        <v>558</v>
      </c>
      <c r="L95" s="537"/>
      <c r="M95" s="328"/>
      <c r="N95" s="11">
        <v>1260</v>
      </c>
      <c r="Z95" s="10"/>
      <c r="AA95" s="10"/>
      <c r="AB95" s="10"/>
      <c r="AC95" s="10"/>
      <c r="AD95" s="10"/>
    </row>
    <row r="96" spans="1:30" ht="26.25" customHeight="1">
      <c r="A96" s="11"/>
      <c r="B96" s="497" t="s">
        <v>477</v>
      </c>
      <c r="C96" s="534"/>
      <c r="D96" s="519"/>
      <c r="E96" s="538"/>
      <c r="F96" s="539"/>
      <c r="G96" s="556"/>
      <c r="H96" s="533"/>
      <c r="I96" s="385"/>
      <c r="J96" s="536"/>
      <c r="K96" s="539"/>
      <c r="L96" s="540"/>
      <c r="M96" s="328"/>
      <c r="N96" s="11">
        <f>SUM(N95:N95)</f>
        <v>1260</v>
      </c>
      <c r="Z96" s="10"/>
      <c r="AA96" s="10"/>
      <c r="AB96" s="10"/>
      <c r="AC96" s="10"/>
      <c r="AD96" s="10"/>
    </row>
    <row r="97" spans="1:30" ht="26.25" customHeight="1">
      <c r="A97" s="11"/>
      <c r="B97" s="467" t="s">
        <v>476</v>
      </c>
      <c r="C97" s="587"/>
      <c r="D97" s="542"/>
      <c r="E97" s="543"/>
      <c r="F97" s="503"/>
      <c r="G97" s="555"/>
      <c r="H97" s="533"/>
      <c r="I97" s="385"/>
      <c r="J97" s="536"/>
      <c r="K97" s="503"/>
      <c r="L97" s="532"/>
      <c r="M97" s="328"/>
      <c r="Z97" s="10"/>
      <c r="AA97" s="10"/>
      <c r="AB97" s="10"/>
      <c r="AC97" s="10"/>
      <c r="AD97" s="10"/>
    </row>
    <row r="98" spans="1:30" ht="26.25" customHeight="1">
      <c r="A98" s="11"/>
      <c r="B98" s="467" t="s">
        <v>475</v>
      </c>
      <c r="C98" s="617"/>
      <c r="D98" s="542"/>
      <c r="E98" s="543"/>
      <c r="F98" s="503"/>
      <c r="G98" s="555"/>
      <c r="H98" s="533"/>
      <c r="I98" s="385"/>
      <c r="J98" s="536"/>
      <c r="K98" s="503"/>
      <c r="L98" s="532"/>
      <c r="M98" s="328"/>
      <c r="Z98" s="10"/>
      <c r="AA98" s="10"/>
      <c r="AB98" s="10"/>
      <c r="AC98" s="10"/>
      <c r="AD98" s="10"/>
    </row>
    <row r="99" spans="1:30" ht="26.25" customHeight="1">
      <c r="A99" s="11"/>
      <c r="B99" s="1045" t="s">
        <v>28</v>
      </c>
      <c r="C99" s="1046"/>
      <c r="D99" s="1046"/>
      <c r="E99" s="88"/>
      <c r="F99" s="88"/>
      <c r="G99" s="951">
        <f>SUM(G85:G98)</f>
        <v>135000</v>
      </c>
      <c r="H99" s="951"/>
      <c r="I99" s="951"/>
      <c r="J99" s="952">
        <f>SUM(J85:J98)</f>
        <v>135000</v>
      </c>
      <c r="K99" s="554"/>
      <c r="L99" s="49"/>
      <c r="M99" s="11"/>
      <c r="Z99" s="10"/>
      <c r="AA99" s="10"/>
      <c r="AB99" s="10"/>
      <c r="AC99" s="10"/>
      <c r="AD99" s="10"/>
    </row>
    <row r="100" spans="7:11" ht="24.75">
      <c r="G100" s="405"/>
      <c r="H100" s="407"/>
      <c r="I100" s="406"/>
      <c r="J100" s="405"/>
      <c r="K100" s="249"/>
    </row>
    <row r="101" spans="7:11" ht="24.75">
      <c r="G101" s="405"/>
      <c r="H101" s="407"/>
      <c r="I101" s="406"/>
      <c r="J101" s="405"/>
      <c r="K101" s="249"/>
    </row>
    <row r="102" spans="7:11" ht="24.75">
      <c r="G102" s="405"/>
      <c r="H102" s="407"/>
      <c r="I102" s="406"/>
      <c r="J102" s="405"/>
      <c r="K102" s="249"/>
    </row>
    <row r="103" spans="7:11" ht="24.75">
      <c r="G103" s="405"/>
      <c r="H103" s="407"/>
      <c r="I103" s="406"/>
      <c r="J103" s="405"/>
      <c r="K103" s="249"/>
    </row>
    <row r="104" spans="7:11" ht="24.75">
      <c r="G104" s="405"/>
      <c r="H104" s="407"/>
      <c r="I104" s="406"/>
      <c r="J104" s="405"/>
      <c r="K104" s="249"/>
    </row>
    <row r="105" spans="7:11" ht="24.75">
      <c r="G105" s="405"/>
      <c r="H105" s="407"/>
      <c r="I105" s="406"/>
      <c r="J105" s="405"/>
      <c r="K105" s="249"/>
    </row>
    <row r="106" spans="7:11" ht="24.75">
      <c r="G106" s="405"/>
      <c r="H106" s="407"/>
      <c r="I106" s="406"/>
      <c r="J106" s="405"/>
      <c r="K106" s="249"/>
    </row>
    <row r="107" spans="7:11" ht="24.75">
      <c r="G107" s="405"/>
      <c r="H107" s="407"/>
      <c r="I107" s="406"/>
      <c r="J107" s="405"/>
      <c r="K107" s="249"/>
    </row>
    <row r="108" spans="7:11" ht="24.75">
      <c r="G108" s="405"/>
      <c r="H108" s="407"/>
      <c r="I108" s="406"/>
      <c r="J108" s="405"/>
      <c r="K108" s="249"/>
    </row>
    <row r="109" spans="7:11" ht="24.75">
      <c r="G109" s="405"/>
      <c r="H109" s="407"/>
      <c r="I109" s="406"/>
      <c r="J109" s="405"/>
      <c r="K109" s="249"/>
    </row>
    <row r="110" spans="6:11" ht="24.75">
      <c r="F110" s="23" t="s">
        <v>598</v>
      </c>
      <c r="G110" s="696">
        <v>135000</v>
      </c>
      <c r="H110" s="415"/>
      <c r="I110" s="405"/>
      <c r="K110" s="249"/>
    </row>
    <row r="111" spans="6:11" ht="24.75">
      <c r="F111" s="65" t="s">
        <v>420</v>
      </c>
      <c r="G111" s="405">
        <f>J99</f>
        <v>135000</v>
      </c>
      <c r="J111" s="405"/>
      <c r="K111" s="249"/>
    </row>
    <row r="112" spans="6:11" ht="27.75">
      <c r="F112" s="23" t="s">
        <v>394</v>
      </c>
      <c r="G112" s="697">
        <f>G110-J99</f>
        <v>0</v>
      </c>
      <c r="K112" s="249"/>
    </row>
    <row r="113" spans="6:11" ht="24.75">
      <c r="F113" s="380"/>
      <c r="K113" s="249"/>
    </row>
    <row r="114" ht="24.75">
      <c r="K114" s="249"/>
    </row>
  </sheetData>
  <sheetProtection/>
  <mergeCells count="18">
    <mergeCell ref="B41:C42"/>
    <mergeCell ref="D41:F41"/>
    <mergeCell ref="G41:I41"/>
    <mergeCell ref="G61:I61"/>
    <mergeCell ref="G5:I5"/>
    <mergeCell ref="G21:I21"/>
    <mergeCell ref="B21:C22"/>
    <mergeCell ref="D21:F21"/>
    <mergeCell ref="B82:C84"/>
    <mergeCell ref="D82:E82"/>
    <mergeCell ref="D83:E83"/>
    <mergeCell ref="G82:J82"/>
    <mergeCell ref="B99:D99"/>
    <mergeCell ref="B2:J2"/>
    <mergeCell ref="B5:C6"/>
    <mergeCell ref="D5:F5"/>
    <mergeCell ref="B61:C62"/>
    <mergeCell ref="D61:F61"/>
  </mergeCells>
  <printOptions horizontalCentered="1"/>
  <pageMargins left="0.1968503937007874" right="0" top="0.7874015748031497" bottom="0.7086614173228347" header="0.5118110236220472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90"/>
  <sheetViews>
    <sheetView zoomScaleSheetLayoutView="120" zoomScalePageLayoutView="97" workbookViewId="0" topLeftCell="A48">
      <selection activeCell="H62" sqref="H62"/>
    </sheetView>
  </sheetViews>
  <sheetFormatPr defaultColWidth="9.140625" defaultRowHeight="12.75"/>
  <cols>
    <col min="1" max="1" width="3.7109375" style="65" customWidth="1"/>
    <col min="2" max="2" width="49.421875" style="10" customWidth="1"/>
    <col min="3" max="3" width="4.57421875" style="10" customWidth="1"/>
    <col min="4" max="4" width="7.421875" style="10" customWidth="1"/>
    <col min="5" max="5" width="6.28125" style="10" customWidth="1"/>
    <col min="6" max="6" width="10.57421875" style="10" customWidth="1"/>
    <col min="7" max="7" width="11.140625" style="10" customWidth="1"/>
    <col min="8" max="8" width="9.140625" style="10" customWidth="1"/>
    <col min="9" max="9" width="8.421875" style="10" customWidth="1"/>
    <col min="10" max="10" width="13.00390625" style="10" customWidth="1"/>
    <col min="11" max="11" width="12.7109375" style="10" customWidth="1"/>
    <col min="12" max="12" width="11.140625" style="10" customWidth="1"/>
    <col min="13" max="13" width="11.421875" style="10" bestFit="1" customWidth="1"/>
    <col min="14" max="23" width="9.140625" style="11" customWidth="1"/>
    <col min="24" max="24" width="14.140625" style="11" bestFit="1" customWidth="1"/>
    <col min="25" max="37" width="9.140625" style="11" customWidth="1"/>
    <col min="38" max="16384" width="9.140625" style="10" customWidth="1"/>
  </cols>
  <sheetData>
    <row r="1" spans="1:13" ht="24" customHeight="1">
      <c r="A1" s="23"/>
      <c r="B1" s="78" t="s">
        <v>50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7"/>
    </row>
    <row r="2" spans="1:13" s="58" customFormat="1" ht="24" customHeight="1">
      <c r="A2" s="56">
        <v>1</v>
      </c>
      <c r="B2" s="57" t="s">
        <v>362</v>
      </c>
      <c r="C2" s="57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58" customFormat="1" ht="24" customHeight="1">
      <c r="A3" s="59">
        <v>2</v>
      </c>
      <c r="B3" s="14" t="s">
        <v>49</v>
      </c>
      <c r="C3" s="14"/>
      <c r="D3" s="14"/>
      <c r="E3" s="14"/>
      <c r="F3" s="60"/>
      <c r="G3" s="14"/>
      <c r="H3" s="14"/>
      <c r="I3" s="14"/>
      <c r="J3" s="14"/>
      <c r="K3" s="14"/>
      <c r="L3" s="14"/>
      <c r="M3" s="14"/>
    </row>
    <row r="4" spans="1:13" s="58" customFormat="1" ht="24" customHeight="1">
      <c r="A4" s="59">
        <v>3</v>
      </c>
      <c r="B4" s="13" t="s">
        <v>57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58" customFormat="1" ht="24" customHeight="1">
      <c r="A5" s="59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58" customFormat="1" ht="24" customHeight="1">
      <c r="A6" s="61"/>
      <c r="B6" s="998" t="s">
        <v>165</v>
      </c>
      <c r="C6" s="336"/>
      <c r="D6" s="1054" t="s">
        <v>3</v>
      </c>
      <c r="E6" s="1055"/>
      <c r="F6" s="1056"/>
      <c r="G6" s="1066" t="s">
        <v>7</v>
      </c>
      <c r="H6" s="1067"/>
      <c r="I6" s="1068"/>
      <c r="J6" s="29"/>
      <c r="K6" s="35"/>
      <c r="L6" s="62"/>
      <c r="M6" s="62"/>
    </row>
    <row r="7" spans="1:12" s="58" customFormat="1" ht="24" customHeight="1">
      <c r="A7" s="61"/>
      <c r="B7" s="1001"/>
      <c r="C7" s="337"/>
      <c r="D7" s="25">
        <v>2553</v>
      </c>
      <c r="E7" s="25">
        <v>2554</v>
      </c>
      <c r="F7" s="17">
        <v>2555</v>
      </c>
      <c r="G7" s="17">
        <v>2556</v>
      </c>
      <c r="H7" s="17">
        <v>2557</v>
      </c>
      <c r="I7" s="18">
        <v>2558</v>
      </c>
      <c r="J7" s="26"/>
      <c r="K7" s="59"/>
      <c r="L7" s="62"/>
    </row>
    <row r="8" spans="1:12" s="58" customFormat="1" ht="23.25" customHeight="1">
      <c r="A8" s="61"/>
      <c r="B8" s="432" t="s">
        <v>95</v>
      </c>
      <c r="C8" s="237"/>
      <c r="D8" s="122"/>
      <c r="E8" s="122"/>
      <c r="F8" s="122"/>
      <c r="G8" s="220"/>
      <c r="H8" s="220"/>
      <c r="I8" s="220"/>
      <c r="J8" s="23"/>
      <c r="K8" s="59"/>
      <c r="L8" s="62"/>
    </row>
    <row r="9" spans="1:12" s="58" customFormat="1" ht="23.25" customHeight="1">
      <c r="A9" s="61"/>
      <c r="B9" s="105" t="s">
        <v>167</v>
      </c>
      <c r="C9" s="121"/>
      <c r="D9" s="221"/>
      <c r="E9" s="221"/>
      <c r="F9" s="221"/>
      <c r="G9" s="222"/>
      <c r="H9" s="222"/>
      <c r="I9" s="222"/>
      <c r="J9" s="23"/>
      <c r="K9" s="59"/>
      <c r="L9" s="62"/>
    </row>
    <row r="10" spans="1:12" s="58" customFormat="1" ht="23.25" customHeight="1">
      <c r="A10" s="61"/>
      <c r="B10" s="113" t="s">
        <v>168</v>
      </c>
      <c r="C10" s="121"/>
      <c r="D10" s="221"/>
      <c r="E10" s="221"/>
      <c r="F10" s="221"/>
      <c r="G10" s="222"/>
      <c r="H10" s="222"/>
      <c r="I10" s="222"/>
      <c r="J10" s="23"/>
      <c r="K10" s="59"/>
      <c r="L10" s="62"/>
    </row>
    <row r="11" spans="1:12" s="58" customFormat="1" ht="23.25" customHeight="1">
      <c r="A11" s="61"/>
      <c r="B11" s="474" t="s">
        <v>372</v>
      </c>
      <c r="C11" s="238"/>
      <c r="D11" s="206"/>
      <c r="E11" s="206"/>
      <c r="F11" s="206"/>
      <c r="G11" s="54"/>
      <c r="H11" s="54"/>
      <c r="I11" s="54"/>
      <c r="J11" s="23"/>
      <c r="K11" s="59"/>
      <c r="L11" s="62"/>
    </row>
    <row r="12" spans="1:12" s="58" customFormat="1" ht="23.25" customHeight="1">
      <c r="A12" s="61"/>
      <c r="B12" s="142" t="s">
        <v>97</v>
      </c>
      <c r="C12" s="239"/>
      <c r="D12" s="122"/>
      <c r="E12" s="122"/>
      <c r="F12" s="122"/>
      <c r="G12" s="220"/>
      <c r="H12" s="220"/>
      <c r="I12" s="220"/>
      <c r="J12" s="23"/>
      <c r="K12" s="59"/>
      <c r="L12" s="62"/>
    </row>
    <row r="13" spans="1:12" s="58" customFormat="1" ht="23.25" customHeight="1">
      <c r="A13" s="61"/>
      <c r="B13" s="105" t="s">
        <v>199</v>
      </c>
      <c r="C13" s="121"/>
      <c r="D13" s="221"/>
      <c r="E13" s="221"/>
      <c r="F13" s="221"/>
      <c r="G13" s="222"/>
      <c r="H13" s="222"/>
      <c r="I13" s="222"/>
      <c r="J13" s="23"/>
      <c r="K13" s="59"/>
      <c r="L13" s="62"/>
    </row>
    <row r="14" spans="1:12" s="58" customFormat="1" ht="23.25" customHeight="1">
      <c r="A14" s="61"/>
      <c r="B14" s="113" t="s">
        <v>200</v>
      </c>
      <c r="C14" s="121"/>
      <c r="D14" s="221"/>
      <c r="E14" s="221"/>
      <c r="F14" s="221"/>
      <c r="G14" s="222"/>
      <c r="H14" s="222"/>
      <c r="I14" s="222"/>
      <c r="J14" s="23"/>
      <c r="K14" s="59"/>
      <c r="L14" s="62"/>
    </row>
    <row r="15" spans="1:12" s="58" customFormat="1" ht="23.25" customHeight="1">
      <c r="A15" s="61"/>
      <c r="B15" s="149" t="s">
        <v>59</v>
      </c>
      <c r="C15" s="239"/>
      <c r="D15" s="122"/>
      <c r="E15" s="122"/>
      <c r="F15" s="122"/>
      <c r="G15" s="220"/>
      <c r="H15" s="220"/>
      <c r="I15" s="220"/>
      <c r="J15" s="23"/>
      <c r="K15" s="59"/>
      <c r="L15" s="62"/>
    </row>
    <row r="16" spans="1:12" s="58" customFormat="1" ht="23.25" customHeight="1">
      <c r="A16" s="61"/>
      <c r="B16" s="1060" t="s">
        <v>201</v>
      </c>
      <c r="C16" s="1061"/>
      <c r="D16" s="863">
        <v>100</v>
      </c>
      <c r="E16" s="863">
        <v>100</v>
      </c>
      <c r="F16" s="863">
        <v>100</v>
      </c>
      <c r="G16" s="221">
        <v>100</v>
      </c>
      <c r="H16" s="221">
        <v>100</v>
      </c>
      <c r="I16" s="222">
        <v>100</v>
      </c>
      <c r="J16" s="23"/>
      <c r="K16" s="59"/>
      <c r="L16" s="62"/>
    </row>
    <row r="17" spans="1:12" s="58" customFormat="1" ht="23.25" customHeight="1">
      <c r="A17" s="61"/>
      <c r="B17" s="150" t="s">
        <v>202</v>
      </c>
      <c r="C17" s="238"/>
      <c r="D17" s="206"/>
      <c r="E17" s="206"/>
      <c r="F17" s="206"/>
      <c r="G17" s="54"/>
      <c r="H17" s="54"/>
      <c r="I17" s="54"/>
      <c r="J17" s="23"/>
      <c r="K17" s="59"/>
      <c r="L17" s="62"/>
    </row>
    <row r="18" spans="1:12" s="58" customFormat="1" ht="23.25" customHeight="1">
      <c r="A18" s="61"/>
      <c r="B18" s="142" t="s">
        <v>99</v>
      </c>
      <c r="C18" s="239"/>
      <c r="D18" s="122"/>
      <c r="E18" s="122"/>
      <c r="F18" s="122"/>
      <c r="G18" s="220"/>
      <c r="H18" s="220"/>
      <c r="I18" s="220"/>
      <c r="J18" s="23"/>
      <c r="K18" s="59"/>
      <c r="L18" s="62"/>
    </row>
    <row r="19" spans="1:12" s="58" customFormat="1" ht="23.25" customHeight="1">
      <c r="A19" s="61"/>
      <c r="B19" s="105" t="s">
        <v>169</v>
      </c>
      <c r="C19" s="121"/>
      <c r="D19" s="221"/>
      <c r="E19" s="221"/>
      <c r="F19" s="221"/>
      <c r="G19" s="222"/>
      <c r="H19" s="222"/>
      <c r="I19" s="222"/>
      <c r="J19" s="23"/>
      <c r="K19" s="59"/>
      <c r="L19" s="62"/>
    </row>
    <row r="20" spans="1:12" s="58" customFormat="1" ht="23.25" customHeight="1">
      <c r="A20" s="61"/>
      <c r="B20" s="150" t="s">
        <v>170</v>
      </c>
      <c r="C20" s="238"/>
      <c r="D20" s="206"/>
      <c r="E20" s="206"/>
      <c r="F20" s="206"/>
      <c r="G20" s="54"/>
      <c r="H20" s="54"/>
      <c r="I20" s="54"/>
      <c r="J20" s="23"/>
      <c r="K20" s="59"/>
      <c r="L20" s="62"/>
    </row>
    <row r="21" spans="1:12" s="58" customFormat="1" ht="23.25" customHeight="1">
      <c r="A21" s="61"/>
      <c r="B21" s="245"/>
      <c r="C21" s="245"/>
      <c r="D21" s="148"/>
      <c r="E21" s="148"/>
      <c r="F21" s="148"/>
      <c r="G21" s="148"/>
      <c r="H21" s="148"/>
      <c r="I21" s="148"/>
      <c r="J21" s="26"/>
      <c r="K21" s="59"/>
      <c r="L21" s="62"/>
    </row>
    <row r="22" spans="1:12" s="58" customFormat="1" ht="23.25" customHeight="1">
      <c r="A22" s="61"/>
      <c r="B22" s="244"/>
      <c r="C22" s="244"/>
      <c r="D22" s="26"/>
      <c r="E22" s="26"/>
      <c r="F22" s="26"/>
      <c r="G22" s="26"/>
      <c r="H22" s="26"/>
      <c r="I22" s="26"/>
      <c r="J22" s="26"/>
      <c r="K22" s="59"/>
      <c r="L22" s="62"/>
    </row>
    <row r="23" spans="1:12" s="58" customFormat="1" ht="23.25" customHeight="1">
      <c r="A23" s="61"/>
      <c r="B23" s="998" t="s">
        <v>165</v>
      </c>
      <c r="C23" s="336"/>
      <c r="D23" s="1054" t="s">
        <v>3</v>
      </c>
      <c r="E23" s="1055"/>
      <c r="F23" s="1056"/>
      <c r="G23" s="1066" t="s">
        <v>7</v>
      </c>
      <c r="H23" s="1067"/>
      <c r="I23" s="1068"/>
      <c r="J23" s="29"/>
      <c r="K23" s="59"/>
      <c r="L23" s="62"/>
    </row>
    <row r="24" spans="1:12" s="58" customFormat="1" ht="23.25" customHeight="1">
      <c r="A24" s="61"/>
      <c r="B24" s="1001"/>
      <c r="C24" s="337"/>
      <c r="D24" s="25">
        <v>2553</v>
      </c>
      <c r="E24" s="25">
        <v>2554</v>
      </c>
      <c r="F24" s="17">
        <v>2555</v>
      </c>
      <c r="G24" s="17">
        <v>2556</v>
      </c>
      <c r="H24" s="17">
        <v>2557</v>
      </c>
      <c r="I24" s="17">
        <v>2558</v>
      </c>
      <c r="J24" s="26"/>
      <c r="K24" s="59"/>
      <c r="L24" s="62"/>
    </row>
    <row r="25" spans="1:12" s="58" customFormat="1" ht="24" customHeight="1">
      <c r="A25" s="61"/>
      <c r="B25" s="457" t="s">
        <v>59</v>
      </c>
      <c r="C25" s="475"/>
      <c r="D25" s="454"/>
      <c r="E25" s="454"/>
      <c r="F25" s="454"/>
      <c r="G25" s="370"/>
      <c r="H25" s="370"/>
      <c r="I25" s="370"/>
      <c r="J25" s="23"/>
      <c r="K25" s="59"/>
      <c r="L25" s="62"/>
    </row>
    <row r="26" spans="1:12" s="58" customFormat="1" ht="24" customHeight="1">
      <c r="A26" s="61"/>
      <c r="B26" s="476" t="s">
        <v>193</v>
      </c>
      <c r="C26" s="475"/>
      <c r="D26" s="454" t="s">
        <v>29</v>
      </c>
      <c r="E26" s="454" t="s">
        <v>29</v>
      </c>
      <c r="F26" s="454" t="s">
        <v>29</v>
      </c>
      <c r="G26" s="370">
        <v>80</v>
      </c>
      <c r="H26" s="370">
        <v>85</v>
      </c>
      <c r="I26" s="370">
        <v>90</v>
      </c>
      <c r="J26" s="23"/>
      <c r="K26" s="59"/>
      <c r="L26" s="62"/>
    </row>
    <row r="27" spans="1:12" s="58" customFormat="1" ht="24" customHeight="1">
      <c r="A27" s="61"/>
      <c r="B27" s="476" t="s">
        <v>194</v>
      </c>
      <c r="C27" s="477"/>
      <c r="D27" s="454"/>
      <c r="E27" s="454"/>
      <c r="F27" s="454"/>
      <c r="G27" s="370"/>
      <c r="H27" s="370"/>
      <c r="I27" s="370"/>
      <c r="J27" s="23"/>
      <c r="K27" s="59"/>
      <c r="L27" s="62"/>
    </row>
    <row r="28" spans="1:12" s="58" customFormat="1" ht="24" customHeight="1">
      <c r="A28" s="61"/>
      <c r="B28" s="476" t="s">
        <v>373</v>
      </c>
      <c r="C28" s="477"/>
      <c r="D28" s="454"/>
      <c r="E28" s="454"/>
      <c r="F28" s="454"/>
      <c r="G28" s="454">
        <v>100</v>
      </c>
      <c r="H28" s="454">
        <v>100</v>
      </c>
      <c r="I28" s="370">
        <v>100</v>
      </c>
      <c r="J28" s="23"/>
      <c r="K28" s="59"/>
      <c r="L28" s="62"/>
    </row>
    <row r="29" spans="1:12" s="58" customFormat="1" ht="24" customHeight="1">
      <c r="A29" s="61"/>
      <c r="B29" s="476" t="s">
        <v>374</v>
      </c>
      <c r="C29" s="477"/>
      <c r="D29" s="454"/>
      <c r="E29" s="454"/>
      <c r="F29" s="454"/>
      <c r="G29" s="454"/>
      <c r="H29" s="454"/>
      <c r="I29" s="370"/>
      <c r="J29" s="23"/>
      <c r="K29" s="59"/>
      <c r="L29" s="62"/>
    </row>
    <row r="30" spans="1:12" s="58" customFormat="1" ht="24" customHeight="1">
      <c r="A30" s="61"/>
      <c r="B30" s="476" t="s">
        <v>375</v>
      </c>
      <c r="C30" s="475"/>
      <c r="D30" s="454" t="s">
        <v>29</v>
      </c>
      <c r="E30" s="454" t="s">
        <v>29</v>
      </c>
      <c r="F30" s="454" t="s">
        <v>29</v>
      </c>
      <c r="G30" s="454">
        <v>1</v>
      </c>
      <c r="H30" s="454">
        <v>1</v>
      </c>
      <c r="I30" s="370">
        <v>1</v>
      </c>
      <c r="J30" s="23"/>
      <c r="K30" s="59"/>
      <c r="L30" s="62"/>
    </row>
    <row r="31" spans="1:12" s="58" customFormat="1" ht="24" customHeight="1">
      <c r="A31" s="61"/>
      <c r="B31" s="478" t="s">
        <v>376</v>
      </c>
      <c r="C31" s="475"/>
      <c r="D31" s="454"/>
      <c r="E31" s="454"/>
      <c r="F31" s="454"/>
      <c r="G31" s="370"/>
      <c r="H31" s="370"/>
      <c r="I31" s="370"/>
      <c r="J31" s="23"/>
      <c r="K31" s="59"/>
      <c r="L31" s="62"/>
    </row>
    <row r="32" spans="1:12" s="58" customFormat="1" ht="24" customHeight="1">
      <c r="A32" s="61"/>
      <c r="B32" s="478" t="s">
        <v>379</v>
      </c>
      <c r="C32" s="475"/>
      <c r="D32" s="370"/>
      <c r="E32" s="332"/>
      <c r="F32" s="454"/>
      <c r="G32" s="370"/>
      <c r="H32" s="370"/>
      <c r="I32" s="370"/>
      <c r="J32" s="23"/>
      <c r="K32" s="59"/>
      <c r="L32" s="62"/>
    </row>
    <row r="33" spans="1:12" s="58" customFormat="1" ht="24" customHeight="1">
      <c r="A33" s="61"/>
      <c r="B33" s="478" t="s">
        <v>380</v>
      </c>
      <c r="C33" s="475"/>
      <c r="D33" s="370"/>
      <c r="E33" s="332"/>
      <c r="F33" s="454"/>
      <c r="G33" s="370"/>
      <c r="H33" s="370"/>
      <c r="I33" s="370"/>
      <c r="J33" s="23"/>
      <c r="K33" s="59"/>
      <c r="L33" s="62"/>
    </row>
    <row r="34" spans="1:15" s="58" customFormat="1" ht="24" customHeight="1">
      <c r="A34" s="61"/>
      <c r="B34" s="425" t="s">
        <v>377</v>
      </c>
      <c r="C34" s="479"/>
      <c r="D34" s="480"/>
      <c r="E34" s="481"/>
      <c r="F34" s="482"/>
      <c r="G34" s="370">
        <v>100</v>
      </c>
      <c r="H34" s="370">
        <v>100</v>
      </c>
      <c r="I34" s="370">
        <v>100</v>
      </c>
      <c r="J34" s="23"/>
      <c r="K34" s="59"/>
      <c r="L34" s="62"/>
      <c r="O34" s="242"/>
    </row>
    <row r="35" spans="1:12" s="58" customFormat="1" ht="24" customHeight="1">
      <c r="A35" s="61"/>
      <c r="B35" s="478" t="s">
        <v>195</v>
      </c>
      <c r="C35" s="475"/>
      <c r="D35" s="454"/>
      <c r="E35" s="454"/>
      <c r="F35" s="454"/>
      <c r="G35" s="370"/>
      <c r="H35" s="370"/>
      <c r="I35" s="370"/>
      <c r="J35" s="23"/>
      <c r="K35" s="59"/>
      <c r="L35" s="62"/>
    </row>
    <row r="36" spans="1:12" s="58" customFormat="1" ht="24" customHeight="1">
      <c r="A36" s="61"/>
      <c r="B36" s="1062" t="s">
        <v>378</v>
      </c>
      <c r="C36" s="1063"/>
      <c r="D36" s="454" t="s">
        <v>29</v>
      </c>
      <c r="E36" s="454" t="s">
        <v>29</v>
      </c>
      <c r="F36" s="454" t="s">
        <v>29</v>
      </c>
      <c r="G36" s="454">
        <v>80</v>
      </c>
      <c r="H36" s="454">
        <v>90</v>
      </c>
      <c r="I36" s="370">
        <v>100</v>
      </c>
      <c r="J36" s="23"/>
      <c r="K36" s="59"/>
      <c r="L36" s="62"/>
    </row>
    <row r="37" spans="1:12" s="58" customFormat="1" ht="24" customHeight="1">
      <c r="A37" s="61"/>
      <c r="B37" s="465" t="s">
        <v>139</v>
      </c>
      <c r="C37" s="475"/>
      <c r="D37" s="454"/>
      <c r="E37" s="454"/>
      <c r="F37" s="454"/>
      <c r="G37" s="370"/>
      <c r="H37" s="370"/>
      <c r="I37" s="370"/>
      <c r="J37" s="23"/>
      <c r="K37" s="59"/>
      <c r="L37" s="62"/>
    </row>
    <row r="38" spans="1:12" s="58" customFormat="1" ht="24" customHeight="1">
      <c r="A38" s="61"/>
      <c r="B38" s="425" t="s">
        <v>196</v>
      </c>
      <c r="C38" s="475"/>
      <c r="D38" s="454"/>
      <c r="E38" s="454"/>
      <c r="F38" s="454"/>
      <c r="G38" s="370"/>
      <c r="H38" s="370"/>
      <c r="I38" s="370"/>
      <c r="J38" s="23"/>
      <c r="K38" s="59"/>
      <c r="L38" s="62"/>
    </row>
    <row r="39" spans="1:12" s="58" customFormat="1" ht="24" customHeight="1">
      <c r="A39" s="61"/>
      <c r="B39" s="467" t="s">
        <v>197</v>
      </c>
      <c r="C39" s="475"/>
      <c r="D39" s="454"/>
      <c r="E39" s="454"/>
      <c r="F39" s="454"/>
      <c r="G39" s="370"/>
      <c r="H39" s="370"/>
      <c r="I39" s="370"/>
      <c r="J39" s="23"/>
      <c r="K39" s="59"/>
      <c r="L39" s="62"/>
    </row>
    <row r="40" spans="1:12" s="58" customFormat="1" ht="24" customHeight="1">
      <c r="A40" s="61"/>
      <c r="B40" s="467" t="s">
        <v>198</v>
      </c>
      <c r="C40" s="475"/>
      <c r="D40" s="454"/>
      <c r="E40" s="454"/>
      <c r="F40" s="454"/>
      <c r="G40" s="370"/>
      <c r="H40" s="370"/>
      <c r="I40" s="370"/>
      <c r="J40" s="23"/>
      <c r="K40" s="59"/>
      <c r="L40" s="62"/>
    </row>
    <row r="41" spans="1:12" s="58" customFormat="1" ht="24" customHeight="1">
      <c r="A41" s="61"/>
      <c r="B41" s="457" t="s">
        <v>59</v>
      </c>
      <c r="C41" s="475"/>
      <c r="D41" s="454"/>
      <c r="E41" s="454"/>
      <c r="F41" s="454"/>
      <c r="G41" s="370"/>
      <c r="H41" s="370"/>
      <c r="I41" s="370"/>
      <c r="J41" s="23"/>
      <c r="K41" s="59"/>
      <c r="L41" s="62"/>
    </row>
    <row r="42" spans="1:12" s="58" customFormat="1" ht="24" customHeight="1">
      <c r="A42" s="61"/>
      <c r="B42" s="425" t="s">
        <v>171</v>
      </c>
      <c r="C42" s="475"/>
      <c r="D42" s="454" t="s">
        <v>29</v>
      </c>
      <c r="E42" s="454" t="s">
        <v>29</v>
      </c>
      <c r="F42" s="454" t="s">
        <v>29</v>
      </c>
      <c r="G42" s="483">
        <v>100</v>
      </c>
      <c r="H42" s="483">
        <v>100</v>
      </c>
      <c r="I42" s="484">
        <v>100</v>
      </c>
      <c r="J42" s="356"/>
      <c r="K42" s="59"/>
      <c r="L42" s="62"/>
    </row>
    <row r="43" spans="1:12" s="58" customFormat="1" ht="24" customHeight="1">
      <c r="A43" s="61"/>
      <c r="B43" s="478" t="s">
        <v>172</v>
      </c>
      <c r="C43" s="475"/>
      <c r="D43" s="454"/>
      <c r="E43" s="454"/>
      <c r="F43" s="454"/>
      <c r="G43" s="483"/>
      <c r="H43" s="483"/>
      <c r="I43" s="484"/>
      <c r="J43" s="23"/>
      <c r="K43" s="59"/>
      <c r="L43" s="62"/>
    </row>
    <row r="44" spans="1:12" s="58" customFormat="1" ht="24" customHeight="1">
      <c r="A44" s="61"/>
      <c r="B44" s="478" t="s">
        <v>173</v>
      </c>
      <c r="C44" s="475"/>
      <c r="D44" s="454" t="s">
        <v>29</v>
      </c>
      <c r="E44" s="454" t="s">
        <v>29</v>
      </c>
      <c r="F44" s="454" t="s">
        <v>29</v>
      </c>
      <c r="G44" s="483">
        <v>100</v>
      </c>
      <c r="H44" s="483">
        <v>100</v>
      </c>
      <c r="I44" s="484">
        <v>100</v>
      </c>
      <c r="J44" s="23"/>
      <c r="K44" s="59"/>
      <c r="L44" s="62"/>
    </row>
    <row r="45" spans="1:13" ht="25.5" customHeight="1">
      <c r="A45" s="26">
        <v>4</v>
      </c>
      <c r="B45" s="31" t="s">
        <v>278</v>
      </c>
      <c r="C45" s="22"/>
      <c r="D45" s="22"/>
      <c r="E45" s="22"/>
      <c r="F45" s="22"/>
      <c r="G45" s="22"/>
      <c r="H45" s="22"/>
      <c r="I45" s="22"/>
      <c r="J45" s="22"/>
      <c r="K45" s="22"/>
      <c r="L45" s="92"/>
      <c r="M45" s="92"/>
    </row>
    <row r="46" spans="1:37" ht="25.5" customHeight="1">
      <c r="A46" s="11"/>
      <c r="B46" s="998" t="s">
        <v>26</v>
      </c>
      <c r="C46" s="999"/>
      <c r="D46" s="1038" t="s">
        <v>42</v>
      </c>
      <c r="E46" s="1059"/>
      <c r="F46" s="226" t="s">
        <v>0</v>
      </c>
      <c r="G46" s="1042" t="s">
        <v>1</v>
      </c>
      <c r="H46" s="1013"/>
      <c r="I46" s="1013"/>
      <c r="J46" s="1069"/>
      <c r="K46" s="334"/>
      <c r="L46" s="312" t="s">
        <v>242</v>
      </c>
      <c r="O46" s="81"/>
      <c r="P46" s="81"/>
      <c r="Q46" s="81"/>
      <c r="R46" s="81"/>
      <c r="S46" s="81"/>
      <c r="T46" s="81"/>
      <c r="AG46" s="10"/>
      <c r="AH46" s="10"/>
      <c r="AI46" s="10"/>
      <c r="AJ46" s="10"/>
      <c r="AK46" s="10"/>
    </row>
    <row r="47" spans="1:37" ht="25.5" customHeight="1">
      <c r="A47" s="11"/>
      <c r="B47" s="1014"/>
      <c r="C47" s="1015"/>
      <c r="D47" s="1040" t="s">
        <v>43</v>
      </c>
      <c r="E47" s="1064"/>
      <c r="F47" s="301" t="s">
        <v>44</v>
      </c>
      <c r="G47" s="303" t="s">
        <v>46</v>
      </c>
      <c r="H47" s="308" t="s">
        <v>246</v>
      </c>
      <c r="I47" s="220" t="s">
        <v>273</v>
      </c>
      <c r="J47" s="296" t="s">
        <v>27</v>
      </c>
      <c r="K47" s="851" t="s">
        <v>2</v>
      </c>
      <c r="L47" s="319" t="s">
        <v>243</v>
      </c>
      <c r="O47" s="81"/>
      <c r="P47" s="81"/>
      <c r="Q47" s="81"/>
      <c r="R47" s="81"/>
      <c r="S47" s="81"/>
      <c r="T47" s="81"/>
      <c r="U47" s="91"/>
      <c r="V47" s="82"/>
      <c r="AG47" s="10"/>
      <c r="AH47" s="10"/>
      <c r="AI47" s="10"/>
      <c r="AJ47" s="10"/>
      <c r="AK47" s="10"/>
    </row>
    <row r="48" spans="1:37" ht="25.5" customHeight="1">
      <c r="A48" s="11"/>
      <c r="B48" s="294"/>
      <c r="C48" s="115"/>
      <c r="D48" s="206"/>
      <c r="E48" s="338"/>
      <c r="F48" s="295"/>
      <c r="G48" s="50"/>
      <c r="H48" s="51"/>
      <c r="I48" s="87"/>
      <c r="J48" s="295"/>
      <c r="K48" s="852"/>
      <c r="L48" s="320" t="s">
        <v>241</v>
      </c>
      <c r="O48" s="81"/>
      <c r="P48" s="81"/>
      <c r="Q48" s="81"/>
      <c r="R48" s="81"/>
      <c r="S48" s="81"/>
      <c r="T48" s="81"/>
      <c r="U48" s="91"/>
      <c r="V48" s="82"/>
      <c r="AG48" s="10"/>
      <c r="AH48" s="10"/>
      <c r="AI48" s="10"/>
      <c r="AJ48" s="10"/>
      <c r="AK48" s="10"/>
    </row>
    <row r="49" spans="1:37" ht="25.5" customHeight="1">
      <c r="A49" s="10"/>
      <c r="B49" s="618" t="s">
        <v>466</v>
      </c>
      <c r="C49" s="526"/>
      <c r="D49" s="698">
        <v>73</v>
      </c>
      <c r="E49" s="701" t="s">
        <v>440</v>
      </c>
      <c r="F49" s="383" t="s">
        <v>626</v>
      </c>
      <c r="G49" s="599">
        <v>13950</v>
      </c>
      <c r="H49" s="527"/>
      <c r="I49" s="527"/>
      <c r="J49" s="483">
        <f>G49+H49+I49</f>
        <v>13950</v>
      </c>
      <c r="K49" s="383" t="s">
        <v>429</v>
      </c>
      <c r="L49" s="490" t="s">
        <v>545</v>
      </c>
      <c r="O49" s="81"/>
      <c r="P49" s="81"/>
      <c r="Q49" s="81"/>
      <c r="R49" s="81"/>
      <c r="S49" s="81"/>
      <c r="T49" s="81"/>
      <c r="U49" s="91"/>
      <c r="V49" s="82"/>
      <c r="AG49" s="10"/>
      <c r="AH49" s="10"/>
      <c r="AI49" s="10"/>
      <c r="AJ49" s="10"/>
      <c r="AK49" s="10"/>
    </row>
    <row r="50" spans="1:37" ht="25.5" customHeight="1">
      <c r="A50" s="10"/>
      <c r="B50" s="425" t="s">
        <v>715</v>
      </c>
      <c r="C50" s="657"/>
      <c r="D50" s="698"/>
      <c r="E50" s="701"/>
      <c r="F50" s="512"/>
      <c r="G50" s="559"/>
      <c r="H50" s="527"/>
      <c r="I50" s="527"/>
      <c r="J50" s="483"/>
      <c r="K50" s="383"/>
      <c r="L50" s="490"/>
      <c r="O50" s="81"/>
      <c r="P50" s="81"/>
      <c r="Q50" s="81"/>
      <c r="R50" s="81"/>
      <c r="S50" s="81"/>
      <c r="T50" s="81"/>
      <c r="U50" s="91"/>
      <c r="V50" s="82"/>
      <c r="AG50" s="10"/>
      <c r="AH50" s="10"/>
      <c r="AI50" s="10"/>
      <c r="AJ50" s="10"/>
      <c r="AK50" s="10"/>
    </row>
    <row r="51" spans="1:37" ht="25.5" customHeight="1">
      <c r="A51" s="10"/>
      <c r="B51" s="425" t="s">
        <v>716</v>
      </c>
      <c r="C51" s="657"/>
      <c r="D51" s="698"/>
      <c r="E51" s="701"/>
      <c r="F51" s="512"/>
      <c r="G51" s="559"/>
      <c r="H51" s="527"/>
      <c r="I51" s="527"/>
      <c r="J51" s="483"/>
      <c r="K51" s="383"/>
      <c r="L51" s="490"/>
      <c r="O51" s="81"/>
      <c r="P51" s="81"/>
      <c r="Q51" s="81"/>
      <c r="R51" s="81"/>
      <c r="S51" s="81"/>
      <c r="T51" s="81"/>
      <c r="U51" s="91"/>
      <c r="V51" s="82"/>
      <c r="AG51" s="10"/>
      <c r="AH51" s="10"/>
      <c r="AI51" s="10"/>
      <c r="AJ51" s="10"/>
      <c r="AK51" s="10"/>
    </row>
    <row r="52" spans="1:37" ht="25.5" customHeight="1">
      <c r="A52" s="10"/>
      <c r="B52" s="425" t="s">
        <v>717</v>
      </c>
      <c r="C52" s="657"/>
      <c r="D52" s="698"/>
      <c r="E52" s="701"/>
      <c r="F52" s="512"/>
      <c r="G52" s="559"/>
      <c r="H52" s="527"/>
      <c r="I52" s="527"/>
      <c r="J52" s="483"/>
      <c r="K52" s="383"/>
      <c r="L52" s="490"/>
      <c r="O52" s="81"/>
      <c r="P52" s="81"/>
      <c r="Q52" s="81"/>
      <c r="R52" s="81"/>
      <c r="S52" s="81"/>
      <c r="T52" s="81"/>
      <c r="U52" s="91"/>
      <c r="V52" s="82"/>
      <c r="AG52" s="10"/>
      <c r="AH52" s="10"/>
      <c r="AI52" s="10"/>
      <c r="AJ52" s="10"/>
      <c r="AK52" s="10"/>
    </row>
    <row r="53" spans="1:37" ht="25.5" customHeight="1">
      <c r="A53" s="10"/>
      <c r="B53" s="618" t="s">
        <v>543</v>
      </c>
      <c r="C53" s="526"/>
      <c r="D53" s="698">
        <v>270</v>
      </c>
      <c r="E53" s="701" t="s">
        <v>440</v>
      </c>
      <c r="F53" s="383" t="s">
        <v>626</v>
      </c>
      <c r="G53" s="599">
        <v>19700</v>
      </c>
      <c r="H53" s="527"/>
      <c r="I53" s="527"/>
      <c r="J53" s="483">
        <f>G53+H53+I53</f>
        <v>19700</v>
      </c>
      <c r="K53" s="383" t="s">
        <v>429</v>
      </c>
      <c r="L53" s="490" t="s">
        <v>546</v>
      </c>
      <c r="O53" s="81"/>
      <c r="P53" s="81"/>
      <c r="Q53" s="81"/>
      <c r="R53" s="81"/>
      <c r="S53" s="81"/>
      <c r="T53" s="81"/>
      <c r="U53" s="91"/>
      <c r="V53" s="82"/>
      <c r="AG53" s="10"/>
      <c r="AH53" s="10"/>
      <c r="AI53" s="10"/>
      <c r="AJ53" s="10"/>
      <c r="AK53" s="10"/>
    </row>
    <row r="54" spans="1:37" ht="25.5" customHeight="1">
      <c r="A54" s="10"/>
      <c r="B54" s="618" t="s">
        <v>544</v>
      </c>
      <c r="C54" s="526"/>
      <c r="D54" s="545"/>
      <c r="E54" s="546"/>
      <c r="F54" s="512"/>
      <c r="G54" s="599"/>
      <c r="H54" s="527"/>
      <c r="I54" s="527"/>
      <c r="J54" s="483"/>
      <c r="K54" s="383"/>
      <c r="L54" s="490"/>
      <c r="O54" s="81">
        <f>97*3</f>
        <v>291</v>
      </c>
      <c r="P54" s="81"/>
      <c r="Q54" s="81"/>
      <c r="R54" s="81"/>
      <c r="S54" s="81"/>
      <c r="T54" s="81"/>
      <c r="U54" s="91"/>
      <c r="V54" s="82"/>
      <c r="AG54" s="10"/>
      <c r="AH54" s="10"/>
      <c r="AI54" s="10"/>
      <c r="AJ54" s="10"/>
      <c r="AK54" s="10"/>
    </row>
    <row r="55" spans="1:37" ht="25.5" customHeight="1">
      <c r="A55" s="10"/>
      <c r="B55" s="391" t="s">
        <v>718</v>
      </c>
      <c r="C55" s="626" t="s">
        <v>10</v>
      </c>
      <c r="D55" s="391"/>
      <c r="E55" s="393"/>
      <c r="F55" s="512"/>
      <c r="G55" s="49"/>
      <c r="H55" s="49"/>
      <c r="I55" s="49"/>
      <c r="J55" s="483"/>
      <c r="K55" s="383"/>
      <c r="L55" s="49"/>
      <c r="O55" s="81">
        <f>360-291</f>
        <v>69</v>
      </c>
      <c r="P55" s="81"/>
      <c r="Q55" s="81"/>
      <c r="R55" s="81"/>
      <c r="S55" s="81"/>
      <c r="T55" s="81"/>
      <c r="U55" s="91"/>
      <c r="V55" s="82"/>
      <c r="AG55" s="10"/>
      <c r="AH55" s="10"/>
      <c r="AI55" s="10"/>
      <c r="AJ55" s="10"/>
      <c r="AK55" s="10"/>
    </row>
    <row r="56" spans="1:37" ht="25.5" customHeight="1">
      <c r="A56" s="10"/>
      <c r="B56" s="391" t="s">
        <v>485</v>
      </c>
      <c r="C56" s="626"/>
      <c r="D56" s="391"/>
      <c r="E56" s="393"/>
      <c r="F56" s="512"/>
      <c r="G56" s="49"/>
      <c r="H56" s="49"/>
      <c r="I56" s="49"/>
      <c r="J56" s="483"/>
      <c r="K56" s="383"/>
      <c r="L56" s="49"/>
      <c r="O56" s="81"/>
      <c r="P56" s="81"/>
      <c r="Q56" s="81"/>
      <c r="R56" s="81"/>
      <c r="S56" s="81"/>
      <c r="T56" s="81"/>
      <c r="U56" s="91"/>
      <c r="V56" s="82"/>
      <c r="AG56" s="10"/>
      <c r="AH56" s="10"/>
      <c r="AI56" s="10"/>
      <c r="AJ56" s="10"/>
      <c r="AK56" s="10"/>
    </row>
    <row r="57" spans="1:37" ht="25.5" customHeight="1">
      <c r="A57" s="10"/>
      <c r="B57" s="391" t="s">
        <v>719</v>
      </c>
      <c r="C57" s="626"/>
      <c r="D57" s="391"/>
      <c r="E57" s="393"/>
      <c r="F57" s="512"/>
      <c r="G57" s="49"/>
      <c r="H57" s="49"/>
      <c r="I57" s="49"/>
      <c r="J57" s="483"/>
      <c r="K57" s="383"/>
      <c r="L57" s="49"/>
      <c r="O57" s="81"/>
      <c r="P57" s="81"/>
      <c r="Q57" s="81"/>
      <c r="R57" s="81"/>
      <c r="S57" s="81"/>
      <c r="T57" s="81"/>
      <c r="U57" s="91"/>
      <c r="V57" s="82"/>
      <c r="AG57" s="10"/>
      <c r="AH57" s="10"/>
      <c r="AI57" s="10"/>
      <c r="AJ57" s="10"/>
      <c r="AK57" s="10"/>
    </row>
    <row r="58" spans="1:37" ht="25.5" customHeight="1">
      <c r="A58" s="10"/>
      <c r="B58" s="648" t="s">
        <v>540</v>
      </c>
      <c r="C58" s="658"/>
      <c r="D58" s="648">
        <v>102</v>
      </c>
      <c r="E58" s="393" t="s">
        <v>440</v>
      </c>
      <c r="F58" s="383" t="s">
        <v>626</v>
      </c>
      <c r="G58" s="554"/>
      <c r="H58" s="897"/>
      <c r="I58" s="896"/>
      <c r="J58" s="898"/>
      <c r="K58" s="383" t="s">
        <v>523</v>
      </c>
      <c r="L58" s="383" t="s">
        <v>750</v>
      </c>
      <c r="O58" s="81"/>
      <c r="P58" s="81"/>
      <c r="Q58" s="81"/>
      <c r="R58" s="81"/>
      <c r="S58" s="81"/>
      <c r="T58" s="81"/>
      <c r="U58" s="91"/>
      <c r="V58" s="82"/>
      <c r="AG58" s="10"/>
      <c r="AH58" s="10"/>
      <c r="AI58" s="10"/>
      <c r="AJ58" s="10"/>
      <c r="AK58" s="10"/>
    </row>
    <row r="59" spans="1:37" ht="25.5" customHeight="1">
      <c r="A59" s="10"/>
      <c r="B59" s="645" t="s">
        <v>752</v>
      </c>
      <c r="C59" s="658"/>
      <c r="D59" s="648"/>
      <c r="E59" s="393"/>
      <c r="F59" s="383"/>
      <c r="G59" s="554"/>
      <c r="H59" s="897"/>
      <c r="I59" s="896"/>
      <c r="J59" s="898"/>
      <c r="K59" s="383"/>
      <c r="L59" s="383"/>
      <c r="O59" s="81"/>
      <c r="P59" s="81"/>
      <c r="Q59" s="81"/>
      <c r="R59" s="81"/>
      <c r="S59" s="81"/>
      <c r="T59" s="81"/>
      <c r="U59" s="91"/>
      <c r="V59" s="82"/>
      <c r="AG59" s="10"/>
      <c r="AH59" s="10"/>
      <c r="AI59" s="10"/>
      <c r="AJ59" s="10"/>
      <c r="AK59" s="10"/>
    </row>
    <row r="60" spans="1:37" ht="25.5" customHeight="1">
      <c r="A60" s="10"/>
      <c r="B60" s="648" t="s">
        <v>754</v>
      </c>
      <c r="C60" s="649"/>
      <c r="D60" s="905"/>
      <c r="E60" s="393"/>
      <c r="F60" s="383"/>
      <c r="G60" s="554"/>
      <c r="H60" s="897"/>
      <c r="I60" s="896"/>
      <c r="J60" s="898"/>
      <c r="K60" s="383" t="s">
        <v>530</v>
      </c>
      <c r="L60" s="383" t="s">
        <v>750</v>
      </c>
      <c r="O60" s="81"/>
      <c r="P60" s="81"/>
      <c r="Q60" s="81"/>
      <c r="R60" s="81"/>
      <c r="S60" s="81"/>
      <c r="T60" s="81"/>
      <c r="U60" s="91"/>
      <c r="V60" s="82"/>
      <c r="AG60" s="10"/>
      <c r="AH60" s="10"/>
      <c r="AI60" s="10"/>
      <c r="AJ60" s="10"/>
      <c r="AK60" s="10"/>
    </row>
    <row r="61" spans="1:37" ht="25.5" customHeight="1">
      <c r="A61" s="10"/>
      <c r="B61" s="645" t="s">
        <v>752</v>
      </c>
      <c r="C61" s="649"/>
      <c r="D61" s="905"/>
      <c r="E61" s="393"/>
      <c r="F61" s="383"/>
      <c r="G61" s="554"/>
      <c r="H61" s="897"/>
      <c r="I61" s="896"/>
      <c r="J61" s="898"/>
      <c r="K61" s="383"/>
      <c r="L61" s="383"/>
      <c r="O61" s="81"/>
      <c r="P61" s="81"/>
      <c r="Q61" s="81"/>
      <c r="R61" s="81"/>
      <c r="S61" s="81"/>
      <c r="T61" s="81"/>
      <c r="U61" s="91"/>
      <c r="V61" s="82"/>
      <c r="AG61" s="10"/>
      <c r="AH61" s="10"/>
      <c r="AI61" s="10"/>
      <c r="AJ61" s="10"/>
      <c r="AK61" s="10"/>
    </row>
    <row r="62" spans="1:37" ht="25.5" customHeight="1">
      <c r="A62" s="10"/>
      <c r="B62" s="618" t="s">
        <v>755</v>
      </c>
      <c r="C62" s="526"/>
      <c r="D62" s="698">
        <v>4</v>
      </c>
      <c r="E62" s="701" t="s">
        <v>440</v>
      </c>
      <c r="F62" s="383" t="s">
        <v>626</v>
      </c>
      <c r="G62" s="599">
        <v>2640</v>
      </c>
      <c r="H62" s="527"/>
      <c r="I62" s="527"/>
      <c r="J62" s="483">
        <f>G62+H62+I62</f>
        <v>2640</v>
      </c>
      <c r="K62" s="383" t="s">
        <v>438</v>
      </c>
      <c r="L62" s="490"/>
      <c r="O62" s="81"/>
      <c r="P62" s="81"/>
      <c r="Q62" s="81"/>
      <c r="R62" s="81"/>
      <c r="S62" s="81"/>
      <c r="T62" s="81"/>
      <c r="U62" s="91"/>
      <c r="V62" s="82"/>
      <c r="AG62" s="10"/>
      <c r="AH62" s="10"/>
      <c r="AI62" s="10"/>
      <c r="AJ62" s="10"/>
      <c r="AK62" s="10"/>
    </row>
    <row r="63" spans="1:37" ht="25.5" customHeight="1">
      <c r="A63" s="10"/>
      <c r="B63" s="776" t="s">
        <v>756</v>
      </c>
      <c r="C63" s="659" t="s">
        <v>10</v>
      </c>
      <c r="D63" s="1057" t="s">
        <v>557</v>
      </c>
      <c r="E63" s="1058"/>
      <c r="F63" s="383" t="s">
        <v>626</v>
      </c>
      <c r="G63" s="599">
        <v>160000</v>
      </c>
      <c r="H63" s="527"/>
      <c r="I63" s="527"/>
      <c r="J63" s="483">
        <f>G63</f>
        <v>160000</v>
      </c>
      <c r="K63" s="383" t="s">
        <v>819</v>
      </c>
      <c r="L63" s="383" t="s">
        <v>546</v>
      </c>
      <c r="M63" s="106"/>
      <c r="O63" s="81"/>
      <c r="P63" s="81"/>
      <c r="Q63" s="81"/>
      <c r="R63" s="81"/>
      <c r="S63" s="81"/>
      <c r="T63" s="81"/>
      <c r="U63" s="91"/>
      <c r="V63" s="82"/>
      <c r="AG63" s="10"/>
      <c r="AH63" s="10"/>
      <c r="AI63" s="10"/>
      <c r="AJ63" s="10"/>
      <c r="AK63" s="10"/>
    </row>
    <row r="64" spans="1:37" ht="25.5" customHeight="1">
      <c r="A64" s="11"/>
      <c r="B64" s="634" t="s">
        <v>28</v>
      </c>
      <c r="C64" s="541"/>
      <c r="D64" s="548"/>
      <c r="E64" s="549"/>
      <c r="F64" s="550"/>
      <c r="G64" s="551">
        <f>SUM(G49:G63)</f>
        <v>196290</v>
      </c>
      <c r="H64" s="901"/>
      <c r="I64" s="551"/>
      <c r="J64" s="483">
        <f>SUM(J49:J63)</f>
        <v>196290</v>
      </c>
      <c r="K64" s="87"/>
      <c r="L64" s="87"/>
      <c r="S64" s="369"/>
      <c r="AG64" s="10"/>
      <c r="AH64" s="10"/>
      <c r="AI64" s="10"/>
      <c r="AJ64" s="10"/>
      <c r="AK64" s="10"/>
    </row>
    <row r="65" spans="1:11" ht="24" customHeight="1">
      <c r="A65" s="23"/>
      <c r="G65" s="382"/>
      <c r="H65" s="249"/>
      <c r="J65" s="388"/>
      <c r="K65" s="99"/>
    </row>
    <row r="66" spans="1:11" ht="24" customHeight="1">
      <c r="A66" s="23"/>
      <c r="H66" s="249"/>
      <c r="J66" s="388"/>
      <c r="K66" s="99"/>
    </row>
    <row r="67" spans="7:10" ht="24.75">
      <c r="G67" s="249"/>
      <c r="J67" s="388"/>
    </row>
    <row r="68" ht="24.75">
      <c r="G68" s="99"/>
    </row>
    <row r="71" spans="9:11" ht="24.75">
      <c r="I71" s="1065"/>
      <c r="J71" s="1065"/>
      <c r="K71" s="1065"/>
    </row>
    <row r="72" spans="2:3" ht="24.75">
      <c r="B72" s="23" t="s">
        <v>395</v>
      </c>
      <c r="C72" s="99">
        <v>540000</v>
      </c>
    </row>
    <row r="73" spans="2:3" ht="24.75">
      <c r="B73" s="23" t="s">
        <v>420</v>
      </c>
      <c r="C73" s="99">
        <f>J64</f>
        <v>196290</v>
      </c>
    </row>
    <row r="74" spans="2:3" ht="24.75">
      <c r="B74" s="23" t="s">
        <v>426</v>
      </c>
      <c r="C74" s="99">
        <f>C72-J64</f>
        <v>343710</v>
      </c>
    </row>
    <row r="75" ht="24.75">
      <c r="C75" s="99"/>
    </row>
    <row r="82" ht="24.75">
      <c r="B82" s="240" t="s">
        <v>9</v>
      </c>
    </row>
    <row r="83" spans="2:10" ht="24.75">
      <c r="B83" s="205" t="s">
        <v>8</v>
      </c>
      <c r="C83" s="209"/>
      <c r="D83" s="63">
        <v>50</v>
      </c>
      <c r="E83" s="63">
        <v>75</v>
      </c>
      <c r="F83" s="63">
        <v>85</v>
      </c>
      <c r="G83" s="38">
        <v>90</v>
      </c>
      <c r="H83" s="38">
        <v>95</v>
      </c>
      <c r="I83" s="38">
        <v>95</v>
      </c>
      <c r="J83" s="39"/>
    </row>
    <row r="84" spans="2:10" ht="24.75">
      <c r="B84" s="241" t="s">
        <v>11</v>
      </c>
      <c r="C84" s="207"/>
      <c r="D84" s="64" t="s">
        <v>10</v>
      </c>
      <c r="E84" s="64"/>
      <c r="F84" s="64"/>
      <c r="G84" s="41"/>
      <c r="H84" s="41"/>
      <c r="I84" s="41"/>
      <c r="J84" s="39"/>
    </row>
    <row r="85" spans="2:10" ht="24.75">
      <c r="B85" s="241" t="s">
        <v>12</v>
      </c>
      <c r="C85" s="208"/>
      <c r="D85" s="64">
        <v>75</v>
      </c>
      <c r="E85" s="64">
        <v>85</v>
      </c>
      <c r="F85" s="64">
        <v>90</v>
      </c>
      <c r="G85" s="41">
        <v>95</v>
      </c>
      <c r="H85" s="41">
        <v>95</v>
      </c>
      <c r="I85" s="41">
        <v>95</v>
      </c>
      <c r="J85" s="39"/>
    </row>
    <row r="86" spans="2:10" ht="24.75">
      <c r="B86" s="241" t="s">
        <v>5</v>
      </c>
      <c r="C86" s="208"/>
      <c r="D86" s="64"/>
      <c r="E86" s="64"/>
      <c r="F86" s="64"/>
      <c r="G86" s="41"/>
      <c r="H86" s="41"/>
      <c r="I86" s="41"/>
      <c r="J86" s="39"/>
    </row>
    <row r="87" spans="2:10" ht="24.75">
      <c r="B87" s="205" t="s">
        <v>13</v>
      </c>
      <c r="C87" s="208"/>
      <c r="D87" s="64">
        <v>80</v>
      </c>
      <c r="E87" s="64">
        <v>85</v>
      </c>
      <c r="F87" s="64">
        <v>90</v>
      </c>
      <c r="G87" s="41">
        <v>95</v>
      </c>
      <c r="H87" s="41">
        <v>95</v>
      </c>
      <c r="I87" s="41">
        <v>95</v>
      </c>
      <c r="J87" s="39"/>
    </row>
    <row r="88" spans="2:10" ht="24.75">
      <c r="B88" s="635" t="s">
        <v>14</v>
      </c>
      <c r="C88" s="207"/>
      <c r="D88" s="64"/>
      <c r="E88" s="66"/>
      <c r="F88" s="66"/>
      <c r="G88" s="67"/>
      <c r="H88" s="67"/>
      <c r="I88" s="67"/>
      <c r="J88" s="357"/>
    </row>
    <row r="89" spans="2:10" ht="24.75">
      <c r="B89" s="632" t="s">
        <v>15</v>
      </c>
      <c r="C89" s="636"/>
      <c r="D89" s="64">
        <v>80</v>
      </c>
      <c r="E89" s="41">
        <v>85</v>
      </c>
      <c r="F89" s="68">
        <v>90</v>
      </c>
      <c r="G89" s="41">
        <v>95</v>
      </c>
      <c r="H89" s="41">
        <v>95</v>
      </c>
      <c r="I89" s="41">
        <v>95</v>
      </c>
      <c r="J89" s="39"/>
    </row>
    <row r="90" spans="3:10" ht="24.75">
      <c r="C90" s="633"/>
      <c r="D90" s="69"/>
      <c r="E90" s="70"/>
      <c r="F90" s="70"/>
      <c r="G90" s="70"/>
      <c r="H90" s="71"/>
      <c r="I90" s="71"/>
      <c r="J90" s="358"/>
    </row>
  </sheetData>
  <sheetProtection/>
  <mergeCells count="14">
    <mergeCell ref="I71:K71"/>
    <mergeCell ref="G6:I6"/>
    <mergeCell ref="D23:F23"/>
    <mergeCell ref="G23:I23"/>
    <mergeCell ref="G46:J46"/>
    <mergeCell ref="B46:C47"/>
    <mergeCell ref="D6:F6"/>
    <mergeCell ref="D63:E63"/>
    <mergeCell ref="B6:B7"/>
    <mergeCell ref="B23:B24"/>
    <mergeCell ref="D46:E46"/>
    <mergeCell ref="B16:C16"/>
    <mergeCell ref="B36:C36"/>
    <mergeCell ref="D47:E47"/>
  </mergeCells>
  <printOptions horizontalCentered="1"/>
  <pageMargins left="0.1968503937007874" right="0" top="0.5905511811023623" bottom="0.5118110236220472" header="0.5118110236220472" footer="0.3543307086614173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9"/>
  <sheetViews>
    <sheetView zoomScalePageLayoutView="0" workbookViewId="0" topLeftCell="A58">
      <selection activeCell="E90" sqref="E90"/>
    </sheetView>
  </sheetViews>
  <sheetFormatPr defaultColWidth="9.140625" defaultRowHeight="12.75"/>
  <cols>
    <col min="1" max="1" width="5.7109375" style="55" customWidth="1"/>
    <col min="2" max="2" width="43.8515625" style="10" customWidth="1"/>
    <col min="3" max="3" width="11.7109375" style="10" customWidth="1"/>
    <col min="4" max="4" width="8.28125" style="10" customWidth="1"/>
    <col min="5" max="5" width="7.28125" style="10" customWidth="1"/>
    <col min="6" max="6" width="9.28125" style="10" customWidth="1"/>
    <col min="7" max="7" width="11.00390625" style="10" customWidth="1"/>
    <col min="8" max="8" width="8.8515625" style="10" customWidth="1"/>
    <col min="9" max="9" width="7.00390625" style="10" customWidth="1"/>
    <col min="10" max="10" width="12.00390625" style="10" customWidth="1"/>
    <col min="11" max="11" width="10.7109375" style="10" customWidth="1"/>
    <col min="12" max="12" width="9.8515625" style="10" customWidth="1"/>
    <col min="13" max="25" width="9.140625" style="11" customWidth="1"/>
    <col min="26" max="16384" width="9.140625" style="10" customWidth="1"/>
  </cols>
  <sheetData>
    <row r="1" spans="2:12" ht="27.75">
      <c r="B1" s="78" t="s">
        <v>51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.75">
      <c r="A2" s="55">
        <v>1</v>
      </c>
      <c r="B2" s="72" t="s">
        <v>363</v>
      </c>
      <c r="C2" s="72"/>
      <c r="D2" s="72"/>
      <c r="E2" s="72"/>
      <c r="F2" s="72"/>
      <c r="G2" s="72"/>
      <c r="H2" s="73"/>
      <c r="I2" s="73"/>
      <c r="J2" s="73"/>
      <c r="K2" s="73"/>
      <c r="L2" s="73"/>
    </row>
    <row r="3" spans="2:12" ht="24.75">
      <c r="B3" s="76" t="s">
        <v>364</v>
      </c>
      <c r="C3" s="72"/>
      <c r="D3" s="72"/>
      <c r="E3" s="72"/>
      <c r="F3" s="72"/>
      <c r="G3" s="72"/>
      <c r="H3" s="73"/>
      <c r="I3" s="73"/>
      <c r="J3" s="73"/>
      <c r="K3" s="73"/>
      <c r="L3" s="73"/>
    </row>
    <row r="4" spans="1:5" ht="24.75">
      <c r="A4" s="55">
        <v>2</v>
      </c>
      <c r="B4" s="14" t="s">
        <v>52</v>
      </c>
      <c r="E4" s="32"/>
    </row>
    <row r="5" spans="1:2" ht="24.75">
      <c r="A5" s="55">
        <v>3</v>
      </c>
      <c r="B5" s="13" t="s">
        <v>57</v>
      </c>
    </row>
    <row r="6" spans="2:12" ht="24.75">
      <c r="B6" s="13"/>
      <c r="C6" s="33"/>
      <c r="D6" s="33"/>
      <c r="E6" s="33"/>
      <c r="F6" s="33"/>
      <c r="G6" s="33"/>
      <c r="H6" s="34"/>
      <c r="I6" s="34"/>
      <c r="J6" s="34"/>
      <c r="K6" s="34"/>
      <c r="L6" s="11"/>
    </row>
    <row r="7" spans="2:12" ht="24.75">
      <c r="B7" s="998" t="s">
        <v>134</v>
      </c>
      <c r="C7" s="1051"/>
      <c r="D7" s="1054" t="s">
        <v>3</v>
      </c>
      <c r="E7" s="1055"/>
      <c r="F7" s="1055"/>
      <c r="G7" s="1066" t="s">
        <v>7</v>
      </c>
      <c r="H7" s="1067"/>
      <c r="I7" s="1068"/>
      <c r="J7" s="19"/>
      <c r="K7" s="74"/>
      <c r="L7" s="62"/>
    </row>
    <row r="8" spans="2:12" ht="24.75">
      <c r="B8" s="1052"/>
      <c r="C8" s="1053"/>
      <c r="D8" s="25">
        <v>2553</v>
      </c>
      <c r="E8" s="25">
        <v>2554</v>
      </c>
      <c r="F8" s="37">
        <v>2555</v>
      </c>
      <c r="G8" s="37">
        <v>2556</v>
      </c>
      <c r="H8" s="37">
        <v>2557</v>
      </c>
      <c r="I8" s="37">
        <v>2558</v>
      </c>
      <c r="K8" s="26"/>
      <c r="L8" s="62"/>
    </row>
    <row r="9" spans="2:12" ht="24.75">
      <c r="B9" s="473" t="s">
        <v>95</v>
      </c>
      <c r="C9" s="458"/>
      <c r="D9" s="454"/>
      <c r="E9" s="454"/>
      <c r="F9" s="454"/>
      <c r="G9" s="370"/>
      <c r="H9" s="370"/>
      <c r="I9" s="370"/>
      <c r="K9" s="26"/>
      <c r="L9" s="62"/>
    </row>
    <row r="10" spans="2:12" ht="24.75">
      <c r="B10" s="425" t="s">
        <v>381</v>
      </c>
      <c r="C10" s="458"/>
      <c r="D10" s="454"/>
      <c r="E10" s="454"/>
      <c r="F10" s="454"/>
      <c r="G10" s="370"/>
      <c r="H10" s="370"/>
      <c r="I10" s="370"/>
      <c r="K10" s="26"/>
      <c r="L10" s="62"/>
    </row>
    <row r="11" spans="2:12" ht="24.75">
      <c r="B11" s="391" t="s">
        <v>382</v>
      </c>
      <c r="C11" s="458"/>
      <c r="D11" s="454"/>
      <c r="E11" s="454"/>
      <c r="F11" s="454"/>
      <c r="G11" s="370"/>
      <c r="H11" s="370"/>
      <c r="I11" s="370"/>
      <c r="K11" s="26"/>
      <c r="L11" s="62"/>
    </row>
    <row r="12" spans="2:12" ht="24.75">
      <c r="B12" s="391" t="s">
        <v>671</v>
      </c>
      <c r="C12" s="458"/>
      <c r="D12" s="454"/>
      <c r="E12" s="454"/>
      <c r="F12" s="454"/>
      <c r="G12" s="370"/>
      <c r="H12" s="370"/>
      <c r="I12" s="370"/>
      <c r="K12" s="26"/>
      <c r="L12" s="62"/>
    </row>
    <row r="13" spans="2:12" ht="24.75">
      <c r="B13" s="465" t="s">
        <v>97</v>
      </c>
      <c r="C13" s="458"/>
      <c r="D13" s="454"/>
      <c r="E13" s="454"/>
      <c r="F13" s="454"/>
      <c r="G13" s="370"/>
      <c r="H13" s="370"/>
      <c r="I13" s="370"/>
      <c r="K13" s="26"/>
      <c r="L13" s="62"/>
    </row>
    <row r="14" spans="2:12" ht="24.75">
      <c r="B14" s="471" t="s">
        <v>214</v>
      </c>
      <c r="C14" s="458"/>
      <c r="D14" s="454"/>
      <c r="E14" s="454"/>
      <c r="F14" s="454"/>
      <c r="G14" s="370"/>
      <c r="H14" s="370"/>
      <c r="I14" s="370"/>
      <c r="K14" s="26"/>
      <c r="L14" s="62"/>
    </row>
    <row r="15" spans="2:12" ht="24.75">
      <c r="B15" s="471" t="s">
        <v>216</v>
      </c>
      <c r="C15" s="458"/>
      <c r="D15" s="454"/>
      <c r="E15" s="454"/>
      <c r="F15" s="454"/>
      <c r="G15" s="370"/>
      <c r="H15" s="370"/>
      <c r="I15" s="370"/>
      <c r="K15" s="26"/>
      <c r="L15" s="62"/>
    </row>
    <row r="16" spans="2:12" ht="24.75">
      <c r="B16" s="471" t="s">
        <v>215</v>
      </c>
      <c r="C16" s="458"/>
      <c r="D16" s="454"/>
      <c r="E16" s="454"/>
      <c r="F16" s="454"/>
      <c r="G16" s="370"/>
      <c r="H16" s="370"/>
      <c r="I16" s="370"/>
      <c r="K16" s="26"/>
      <c r="L16" s="62"/>
    </row>
    <row r="17" spans="2:12" ht="24.75">
      <c r="B17" s="20"/>
      <c r="C17" s="20"/>
      <c r="D17" s="23"/>
      <c r="E17" s="23"/>
      <c r="F17" s="23"/>
      <c r="G17" s="23"/>
      <c r="H17" s="23"/>
      <c r="I17" s="23"/>
      <c r="J17" s="23"/>
      <c r="K17" s="26"/>
      <c r="L17" s="62"/>
    </row>
    <row r="18" spans="1:12" ht="24.75">
      <c r="A18" s="26"/>
      <c r="B18" s="20"/>
      <c r="C18" s="20"/>
      <c r="D18" s="23"/>
      <c r="E18" s="23"/>
      <c r="F18" s="23"/>
      <c r="G18" s="23"/>
      <c r="H18" s="23"/>
      <c r="I18" s="23"/>
      <c r="J18" s="23"/>
      <c r="K18" s="26"/>
      <c r="L18" s="62"/>
    </row>
    <row r="19" spans="1:12" ht="24.75">
      <c r="A19" s="26"/>
      <c r="B19" s="20"/>
      <c r="C19" s="20"/>
      <c r="D19" s="23"/>
      <c r="E19" s="23"/>
      <c r="F19" s="23"/>
      <c r="G19" s="23"/>
      <c r="H19" s="23"/>
      <c r="I19" s="23"/>
      <c r="J19" s="23"/>
      <c r="K19" s="26"/>
      <c r="L19" s="62"/>
    </row>
    <row r="20" spans="1:12" ht="24.75">
      <c r="A20" s="26"/>
      <c r="B20" s="20"/>
      <c r="C20" s="20"/>
      <c r="D20" s="23"/>
      <c r="E20" s="23"/>
      <c r="F20" s="23"/>
      <c r="G20" s="23"/>
      <c r="H20" s="23"/>
      <c r="I20" s="23"/>
      <c r="J20" s="23"/>
      <c r="K20" s="26"/>
      <c r="L20" s="62"/>
    </row>
    <row r="21" spans="2:12" ht="24.75">
      <c r="B21" s="998" t="s">
        <v>134</v>
      </c>
      <c r="C21" s="1051"/>
      <c r="D21" s="1054" t="s">
        <v>3</v>
      </c>
      <c r="E21" s="1055"/>
      <c r="F21" s="1055"/>
      <c r="G21" s="1066" t="s">
        <v>7</v>
      </c>
      <c r="H21" s="1067"/>
      <c r="I21" s="1068"/>
      <c r="J21" s="19"/>
      <c r="K21" s="26"/>
      <c r="L21" s="62"/>
    </row>
    <row r="22" spans="2:12" ht="24.75">
      <c r="B22" s="1052"/>
      <c r="C22" s="1053"/>
      <c r="D22" s="25">
        <v>2553</v>
      </c>
      <c r="E22" s="25">
        <v>2554</v>
      </c>
      <c r="F22" s="37">
        <v>2555</v>
      </c>
      <c r="G22" s="37">
        <v>2556</v>
      </c>
      <c r="H22" s="37">
        <v>2557</v>
      </c>
      <c r="I22" s="37">
        <v>2558</v>
      </c>
      <c r="K22" s="26"/>
      <c r="L22" s="62"/>
    </row>
    <row r="23" spans="2:12" ht="23.25" customHeight="1">
      <c r="B23" s="465" t="s">
        <v>59</v>
      </c>
      <c r="C23" s="458"/>
      <c r="D23" s="454"/>
      <c r="E23" s="454"/>
      <c r="F23" s="454"/>
      <c r="G23" s="370"/>
      <c r="H23" s="370"/>
      <c r="I23" s="370"/>
      <c r="K23" s="26"/>
      <c r="L23" s="62"/>
    </row>
    <row r="24" spans="2:12" ht="23.25" customHeight="1">
      <c r="B24" s="425" t="s">
        <v>174</v>
      </c>
      <c r="C24" s="458"/>
      <c r="D24" s="485" t="s">
        <v>32</v>
      </c>
      <c r="E24" s="485" t="s">
        <v>31</v>
      </c>
      <c r="F24" s="485" t="s">
        <v>30</v>
      </c>
      <c r="G24" s="370">
        <v>100</v>
      </c>
      <c r="H24" s="370">
        <v>100</v>
      </c>
      <c r="I24" s="370">
        <v>100</v>
      </c>
      <c r="K24" s="26"/>
      <c r="L24" s="62"/>
    </row>
    <row r="25" spans="2:12" ht="23.25" customHeight="1">
      <c r="B25" s="471" t="s">
        <v>175</v>
      </c>
      <c r="C25" s="458"/>
      <c r="D25" s="454"/>
      <c r="E25" s="454"/>
      <c r="F25" s="454"/>
      <c r="G25" s="370"/>
      <c r="H25" s="370"/>
      <c r="I25" s="370"/>
      <c r="K25" s="26"/>
      <c r="L25" s="62"/>
    </row>
    <row r="26" spans="2:12" ht="23.25" customHeight="1">
      <c r="B26" s="391" t="s">
        <v>219</v>
      </c>
      <c r="C26" s="458"/>
      <c r="D26" s="454" t="s">
        <v>29</v>
      </c>
      <c r="E26" s="454" t="s">
        <v>29</v>
      </c>
      <c r="F26" s="454" t="s">
        <v>29</v>
      </c>
      <c r="G26" s="370">
        <v>70</v>
      </c>
      <c r="H26" s="370">
        <v>80</v>
      </c>
      <c r="I26" s="370">
        <v>90</v>
      </c>
      <c r="K26" s="26"/>
      <c r="L26" s="62"/>
    </row>
    <row r="27" spans="2:12" ht="23.25" customHeight="1">
      <c r="B27" s="471" t="s">
        <v>220</v>
      </c>
      <c r="C27" s="458"/>
      <c r="D27" s="454"/>
      <c r="E27" s="454"/>
      <c r="F27" s="454"/>
      <c r="G27" s="370"/>
      <c r="H27" s="370"/>
      <c r="I27" s="370"/>
      <c r="K27" s="26"/>
      <c r="L27" s="62"/>
    </row>
    <row r="28" spans="2:12" ht="23.25" customHeight="1">
      <c r="B28" s="471" t="s">
        <v>383</v>
      </c>
      <c r="C28" s="458"/>
      <c r="D28" s="454">
        <v>33</v>
      </c>
      <c r="E28" s="454">
        <v>33</v>
      </c>
      <c r="F28" s="454">
        <v>33</v>
      </c>
      <c r="G28" s="454">
        <v>30</v>
      </c>
      <c r="H28" s="454">
        <v>6</v>
      </c>
      <c r="I28" s="370">
        <v>0</v>
      </c>
      <c r="K28" s="26"/>
      <c r="L28" s="62"/>
    </row>
    <row r="29" spans="2:12" ht="23.25" customHeight="1">
      <c r="B29" s="391" t="s">
        <v>384</v>
      </c>
      <c r="C29" s="458"/>
      <c r="D29" s="454"/>
      <c r="E29" s="454"/>
      <c r="F29" s="454"/>
      <c r="G29" s="370"/>
      <c r="H29" s="370"/>
      <c r="I29" s="370"/>
      <c r="K29" s="26"/>
      <c r="L29" s="62"/>
    </row>
    <row r="30" spans="2:12" ht="23.25" customHeight="1">
      <c r="B30" s="465" t="s">
        <v>99</v>
      </c>
      <c r="C30" s="458"/>
      <c r="D30" s="454"/>
      <c r="E30" s="454"/>
      <c r="F30" s="454"/>
      <c r="G30" s="370"/>
      <c r="H30" s="370"/>
      <c r="I30" s="370"/>
      <c r="K30" s="26"/>
      <c r="L30" s="62"/>
    </row>
    <row r="31" spans="2:12" ht="23.25" customHeight="1">
      <c r="B31" s="486" t="s">
        <v>176</v>
      </c>
      <c r="C31" s="458"/>
      <c r="D31" s="454"/>
      <c r="E31" s="454"/>
      <c r="F31" s="454"/>
      <c r="G31" s="370"/>
      <c r="H31" s="370"/>
      <c r="I31" s="370"/>
      <c r="K31" s="26"/>
      <c r="L31" s="62"/>
    </row>
    <row r="32" spans="2:12" ht="23.25" customHeight="1">
      <c r="B32" s="465" t="s">
        <v>59</v>
      </c>
      <c r="C32" s="458"/>
      <c r="D32" s="454"/>
      <c r="E32" s="454"/>
      <c r="F32" s="454"/>
      <c r="G32" s="370"/>
      <c r="H32" s="370"/>
      <c r="I32" s="370"/>
      <c r="K32" s="26"/>
      <c r="L32" s="62"/>
    </row>
    <row r="33" spans="2:12" ht="23.25" customHeight="1">
      <c r="B33" s="471" t="s">
        <v>385</v>
      </c>
      <c r="C33" s="458"/>
      <c r="D33" s="454" t="s">
        <v>29</v>
      </c>
      <c r="E33" s="454" t="s">
        <v>29</v>
      </c>
      <c r="F33" s="454" t="s">
        <v>29</v>
      </c>
      <c r="G33" s="487">
        <v>100</v>
      </c>
      <c r="H33" s="487">
        <v>100</v>
      </c>
      <c r="I33" s="487">
        <v>100</v>
      </c>
      <c r="K33" s="26"/>
      <c r="L33" s="62"/>
    </row>
    <row r="34" spans="2:12" ht="23.25" customHeight="1">
      <c r="B34" s="391" t="s">
        <v>203</v>
      </c>
      <c r="C34" s="458"/>
      <c r="D34" s="454"/>
      <c r="E34" s="454"/>
      <c r="F34" s="454"/>
      <c r="G34" s="370"/>
      <c r="H34" s="370"/>
      <c r="I34" s="370"/>
      <c r="K34" s="26"/>
      <c r="L34" s="62"/>
    </row>
    <row r="35" spans="2:12" ht="23.25" customHeight="1">
      <c r="B35" s="465" t="s">
        <v>139</v>
      </c>
      <c r="C35" s="458"/>
      <c r="D35" s="454"/>
      <c r="E35" s="454"/>
      <c r="F35" s="454"/>
      <c r="G35" s="370"/>
      <c r="H35" s="370"/>
      <c r="I35" s="370"/>
      <c r="K35" s="26"/>
      <c r="L35" s="62"/>
    </row>
    <row r="36" spans="2:12" ht="23.25" customHeight="1">
      <c r="B36" s="471" t="s">
        <v>386</v>
      </c>
      <c r="C36" s="458"/>
      <c r="D36" s="454"/>
      <c r="E36" s="454"/>
      <c r="F36" s="454"/>
      <c r="G36" s="370"/>
      <c r="H36" s="370"/>
      <c r="I36" s="370"/>
      <c r="K36" s="26"/>
      <c r="L36" s="62"/>
    </row>
    <row r="37" spans="2:12" ht="23.25" customHeight="1">
      <c r="B37" s="471" t="s">
        <v>387</v>
      </c>
      <c r="C37" s="458"/>
      <c r="D37" s="454"/>
      <c r="E37" s="454"/>
      <c r="F37" s="454"/>
      <c r="G37" s="370"/>
      <c r="H37" s="370"/>
      <c r="I37" s="370"/>
      <c r="K37" s="26"/>
      <c r="L37" s="62"/>
    </row>
    <row r="38" spans="2:12" ht="23.25" customHeight="1">
      <c r="B38" s="465" t="s">
        <v>59</v>
      </c>
      <c r="C38" s="458"/>
      <c r="D38" s="454"/>
      <c r="E38" s="454"/>
      <c r="F38" s="454"/>
      <c r="G38" s="370"/>
      <c r="H38" s="370"/>
      <c r="I38" s="370"/>
      <c r="K38" s="26"/>
      <c r="L38" s="62"/>
    </row>
    <row r="39" spans="2:12" ht="23.25" customHeight="1">
      <c r="B39" s="471" t="s">
        <v>205</v>
      </c>
      <c r="C39" s="458"/>
      <c r="D39" s="454">
        <v>100</v>
      </c>
      <c r="E39" s="454">
        <v>100</v>
      </c>
      <c r="F39" s="454">
        <v>100</v>
      </c>
      <c r="G39" s="370">
        <v>100</v>
      </c>
      <c r="H39" s="370">
        <v>100</v>
      </c>
      <c r="I39" s="370">
        <v>100</v>
      </c>
      <c r="K39" s="26"/>
      <c r="L39" s="62"/>
    </row>
    <row r="40" spans="2:12" ht="23.25" customHeight="1">
      <c r="B40" s="471" t="s">
        <v>204</v>
      </c>
      <c r="C40" s="458"/>
      <c r="D40" s="454"/>
      <c r="E40" s="454"/>
      <c r="F40" s="454"/>
      <c r="G40" s="370"/>
      <c r="H40" s="370"/>
      <c r="I40" s="370"/>
      <c r="J40" s="11"/>
      <c r="K40" s="26"/>
      <c r="L40" s="62"/>
    </row>
    <row r="41" spans="1:12" ht="23.25" customHeight="1">
      <c r="A41" s="26"/>
      <c r="B41" s="339"/>
      <c r="C41" s="339"/>
      <c r="D41" s="332"/>
      <c r="E41" s="332"/>
      <c r="F41" s="332"/>
      <c r="G41" s="332"/>
      <c r="H41" s="332"/>
      <c r="I41" s="332"/>
      <c r="J41" s="23"/>
      <c r="K41" s="26"/>
      <c r="L41" s="62"/>
    </row>
    <row r="42" spans="2:12" ht="23.25" customHeight="1">
      <c r="B42" s="998" t="s">
        <v>134</v>
      </c>
      <c r="C42" s="1051"/>
      <c r="D42" s="1054" t="s">
        <v>3</v>
      </c>
      <c r="E42" s="1055"/>
      <c r="F42" s="1056"/>
      <c r="G42" s="1066" t="s">
        <v>7</v>
      </c>
      <c r="H42" s="1067"/>
      <c r="I42" s="1068"/>
      <c r="J42" s="11"/>
      <c r="K42" s="26"/>
      <c r="L42" s="62"/>
    </row>
    <row r="43" spans="2:12" ht="23.25" customHeight="1">
      <c r="B43" s="1052"/>
      <c r="C43" s="1053"/>
      <c r="D43" s="25">
        <v>2553</v>
      </c>
      <c r="E43" s="25">
        <v>2554</v>
      </c>
      <c r="F43" s="17">
        <v>2555</v>
      </c>
      <c r="G43" s="17">
        <v>2556</v>
      </c>
      <c r="H43" s="17">
        <v>2557</v>
      </c>
      <c r="I43" s="17">
        <v>2558</v>
      </c>
      <c r="K43" s="26"/>
      <c r="L43" s="62"/>
    </row>
    <row r="44" spans="2:12" ht="24.75">
      <c r="B44" s="473" t="s">
        <v>96</v>
      </c>
      <c r="C44" s="458"/>
      <c r="D44" s="454"/>
      <c r="E44" s="454"/>
      <c r="F44" s="454"/>
      <c r="G44" s="370"/>
      <c r="H44" s="370"/>
      <c r="I44" s="370"/>
      <c r="K44" s="26"/>
      <c r="L44" s="62"/>
    </row>
    <row r="45" spans="2:12" ht="24.75">
      <c r="B45" s="471" t="s">
        <v>206</v>
      </c>
      <c r="C45" s="458"/>
      <c r="D45" s="454"/>
      <c r="E45" s="454"/>
      <c r="F45" s="454"/>
      <c r="G45" s="370"/>
      <c r="H45" s="370"/>
      <c r="I45" s="370"/>
      <c r="K45" s="26"/>
      <c r="L45" s="62"/>
    </row>
    <row r="46" spans="2:12" ht="24.75">
      <c r="B46" s="471" t="s">
        <v>207</v>
      </c>
      <c r="C46" s="458"/>
      <c r="D46" s="454"/>
      <c r="E46" s="454"/>
      <c r="F46" s="454"/>
      <c r="G46" s="370"/>
      <c r="H46" s="370"/>
      <c r="I46" s="370"/>
      <c r="K46" s="26"/>
      <c r="L46" s="62"/>
    </row>
    <row r="47" spans="2:12" ht="24.75">
      <c r="B47" s="391" t="s">
        <v>388</v>
      </c>
      <c r="C47" s="458"/>
      <c r="D47" s="454"/>
      <c r="E47" s="454"/>
      <c r="F47" s="454"/>
      <c r="G47" s="370"/>
      <c r="H47" s="370"/>
      <c r="I47" s="370"/>
      <c r="K47" s="26"/>
      <c r="L47" s="62"/>
    </row>
    <row r="48" spans="2:12" ht="24.75">
      <c r="B48" s="465" t="s">
        <v>148</v>
      </c>
      <c r="C48" s="458"/>
      <c r="D48" s="454"/>
      <c r="E48" s="454"/>
      <c r="F48" s="454"/>
      <c r="G48" s="370"/>
      <c r="H48" s="370"/>
      <c r="I48" s="370"/>
      <c r="K48" s="26"/>
      <c r="L48" s="62"/>
    </row>
    <row r="49" spans="2:12" ht="24.75">
      <c r="B49" s="471" t="s">
        <v>208</v>
      </c>
      <c r="C49" s="458"/>
      <c r="D49" s="370"/>
      <c r="E49" s="454"/>
      <c r="F49" s="454"/>
      <c r="G49" s="370"/>
      <c r="H49" s="370"/>
      <c r="I49" s="370"/>
      <c r="K49" s="26"/>
      <c r="L49" s="62"/>
    </row>
    <row r="50" spans="2:12" ht="24.75">
      <c r="B50" s="471" t="s">
        <v>209</v>
      </c>
      <c r="C50" s="458"/>
      <c r="D50" s="454"/>
      <c r="E50" s="454"/>
      <c r="F50" s="454"/>
      <c r="G50" s="370"/>
      <c r="H50" s="370"/>
      <c r="I50" s="370"/>
      <c r="K50" s="26"/>
      <c r="L50" s="62"/>
    </row>
    <row r="51" spans="2:12" ht="24.75">
      <c r="B51" s="465" t="s">
        <v>59</v>
      </c>
      <c r="C51" s="458"/>
      <c r="D51" s="454"/>
      <c r="E51" s="454"/>
      <c r="F51" s="454"/>
      <c r="G51" s="370"/>
      <c r="H51" s="370"/>
      <c r="I51" s="370"/>
      <c r="K51" s="26"/>
      <c r="L51" s="62"/>
    </row>
    <row r="52" spans="2:12" ht="24.75">
      <c r="B52" s="471" t="s">
        <v>211</v>
      </c>
      <c r="C52" s="458"/>
      <c r="D52" s="370">
        <v>100</v>
      </c>
      <c r="E52" s="370">
        <v>100</v>
      </c>
      <c r="F52" s="370">
        <v>100</v>
      </c>
      <c r="G52" s="370">
        <v>100</v>
      </c>
      <c r="H52" s="370">
        <v>100</v>
      </c>
      <c r="I52" s="370">
        <v>100</v>
      </c>
      <c r="K52" s="26"/>
      <c r="L52" s="62"/>
    </row>
    <row r="53" spans="2:12" ht="24.75">
      <c r="B53" s="471" t="s">
        <v>212</v>
      </c>
      <c r="C53" s="458"/>
      <c r="D53" s="383" t="s">
        <v>281</v>
      </c>
      <c r="E53" s="383" t="s">
        <v>281</v>
      </c>
      <c r="F53" s="383" t="s">
        <v>281</v>
      </c>
      <c r="G53" s="383" t="s">
        <v>281</v>
      </c>
      <c r="H53" s="383" t="s">
        <v>281</v>
      </c>
      <c r="I53" s="383" t="s">
        <v>281</v>
      </c>
      <c r="K53" s="26"/>
      <c r="L53" s="62"/>
    </row>
    <row r="54" spans="2:12" ht="24.75">
      <c r="B54" s="425" t="s">
        <v>210</v>
      </c>
      <c r="C54" s="458"/>
      <c r="D54" s="454"/>
      <c r="E54" s="454"/>
      <c r="F54" s="454"/>
      <c r="G54" s="370"/>
      <c r="H54" s="370"/>
      <c r="I54" s="370"/>
      <c r="K54" s="26"/>
      <c r="L54" s="62"/>
    </row>
    <row r="55" spans="2:12" ht="24.75">
      <c r="B55" s="471" t="s">
        <v>389</v>
      </c>
      <c r="C55" s="458"/>
      <c r="D55" s="454">
        <v>70</v>
      </c>
      <c r="E55" s="454">
        <v>75</v>
      </c>
      <c r="F55" s="454">
        <v>80</v>
      </c>
      <c r="G55" s="454">
        <v>100</v>
      </c>
      <c r="H55" s="454">
        <v>100</v>
      </c>
      <c r="I55" s="370">
        <v>100</v>
      </c>
      <c r="K55" s="26"/>
      <c r="L55" s="62"/>
    </row>
    <row r="56" spans="2:12" ht="24.75">
      <c r="B56" s="425" t="s">
        <v>213</v>
      </c>
      <c r="C56" s="458"/>
      <c r="D56" s="454"/>
      <c r="E56" s="454"/>
      <c r="F56" s="454"/>
      <c r="G56" s="370"/>
      <c r="H56" s="370"/>
      <c r="I56" s="370"/>
      <c r="K56" s="26"/>
      <c r="L56" s="62"/>
    </row>
    <row r="57" spans="11:12" ht="24.75">
      <c r="K57" s="59"/>
      <c r="L57" s="59"/>
    </row>
    <row r="58" ht="24.75">
      <c r="K58" s="40"/>
    </row>
    <row r="59" ht="24.75">
      <c r="K59" s="11"/>
    </row>
    <row r="60" spans="2:11" ht="24.75">
      <c r="B60" s="601"/>
      <c r="K60" s="11"/>
    </row>
    <row r="61" spans="2:11" ht="24.75">
      <c r="B61" s="602"/>
      <c r="K61" s="11"/>
    </row>
    <row r="62" spans="1:7" ht="26.25" customHeight="1">
      <c r="A62" s="55">
        <v>4</v>
      </c>
      <c r="B62" s="14" t="s">
        <v>288</v>
      </c>
      <c r="D62" s="22"/>
      <c r="E62" s="22"/>
      <c r="F62" s="22"/>
      <c r="G62" s="22"/>
    </row>
    <row r="63" spans="1:25" ht="26.25" customHeight="1">
      <c r="A63" s="11"/>
      <c r="B63" s="610"/>
      <c r="C63" s="336"/>
      <c r="D63" s="1038" t="s">
        <v>42</v>
      </c>
      <c r="E63" s="1059"/>
      <c r="F63" s="79" t="s">
        <v>0</v>
      </c>
      <c r="G63" s="1070" t="s">
        <v>1</v>
      </c>
      <c r="H63" s="1071"/>
      <c r="I63" s="1071"/>
      <c r="J63" s="1072"/>
      <c r="K63" s="52"/>
      <c r="L63" s="843" t="s">
        <v>242</v>
      </c>
      <c r="U63" s="10"/>
      <c r="V63" s="10"/>
      <c r="W63" s="10"/>
      <c r="X63" s="10"/>
      <c r="Y63" s="10"/>
    </row>
    <row r="64" spans="1:25" ht="26.25" customHeight="1">
      <c r="A64" s="11"/>
      <c r="B64" s="603" t="s">
        <v>282</v>
      </c>
      <c r="C64" s="609"/>
      <c r="D64" s="1040" t="s">
        <v>43</v>
      </c>
      <c r="E64" s="1064"/>
      <c r="F64" s="322" t="s">
        <v>44</v>
      </c>
      <c r="G64" s="611" t="s">
        <v>450</v>
      </c>
      <c r="H64" s="611" t="s">
        <v>452</v>
      </c>
      <c r="I64" s="611" t="s">
        <v>450</v>
      </c>
      <c r="J64" s="296" t="s">
        <v>27</v>
      </c>
      <c r="K64" s="327" t="s">
        <v>2</v>
      </c>
      <c r="L64" s="319" t="s">
        <v>243</v>
      </c>
      <c r="U64" s="10"/>
      <c r="V64" s="10"/>
      <c r="W64" s="10"/>
      <c r="X64" s="10"/>
      <c r="Y64" s="10"/>
    </row>
    <row r="65" spans="1:25" ht="26.25" customHeight="1">
      <c r="A65" s="11"/>
      <c r="B65" s="294"/>
      <c r="C65" s="604"/>
      <c r="D65" s="206"/>
      <c r="E65" s="310"/>
      <c r="F65" s="323"/>
      <c r="G65" s="234" t="s">
        <v>451</v>
      </c>
      <c r="H65" s="234" t="s">
        <v>253</v>
      </c>
      <c r="I65" s="231" t="s">
        <v>273</v>
      </c>
      <c r="J65" s="295" t="s">
        <v>1</v>
      </c>
      <c r="K65" s="331"/>
      <c r="L65" s="320" t="s">
        <v>241</v>
      </c>
      <c r="U65" s="10"/>
      <c r="V65" s="10"/>
      <c r="W65" s="10"/>
      <c r="X65" s="10"/>
      <c r="Y65" s="10"/>
    </row>
    <row r="66" spans="1:25" ht="26.25" customHeight="1">
      <c r="A66" s="11"/>
      <c r="B66" s="780" t="s">
        <v>721</v>
      </c>
      <c r="C66" s="781"/>
      <c r="D66" s="855">
        <v>13</v>
      </c>
      <c r="E66" s="307" t="s">
        <v>410</v>
      </c>
      <c r="F66" s="295" t="s">
        <v>657</v>
      </c>
      <c r="G66" s="844">
        <v>1300000</v>
      </c>
      <c r="H66" s="844"/>
      <c r="I66" s="845"/>
      <c r="J66" s="639">
        <v>1300000</v>
      </c>
      <c r="K66" s="694" t="s">
        <v>484</v>
      </c>
      <c r="L66" s="490" t="s">
        <v>695</v>
      </c>
      <c r="U66" s="10"/>
      <c r="V66" s="10"/>
      <c r="W66" s="10"/>
      <c r="X66" s="10"/>
      <c r="Y66" s="10"/>
    </row>
    <row r="67" spans="1:25" ht="26.25" customHeight="1">
      <c r="A67" s="11"/>
      <c r="B67" s="614" t="s">
        <v>831</v>
      </c>
      <c r="C67" s="783"/>
      <c r="D67" s="528">
        <v>3</v>
      </c>
      <c r="E67" s="858" t="s">
        <v>563</v>
      </c>
      <c r="F67" s="508"/>
      <c r="G67" s="784">
        <v>60400</v>
      </c>
      <c r="H67" s="559">
        <v>33900</v>
      </c>
      <c r="I67" s="559"/>
      <c r="J67" s="608">
        <f>G67+H67+I67</f>
        <v>94300</v>
      </c>
      <c r="K67" s="694" t="s">
        <v>484</v>
      </c>
      <c r="L67" s="835" t="s">
        <v>692</v>
      </c>
      <c r="Q67" s="246"/>
      <c r="U67" s="10"/>
      <c r="V67" s="10"/>
      <c r="W67" s="10"/>
      <c r="X67" s="10"/>
      <c r="Y67" s="10"/>
    </row>
    <row r="68" spans="1:25" ht="26.25" customHeight="1">
      <c r="A68" s="11"/>
      <c r="B68" s="476" t="s">
        <v>780</v>
      </c>
      <c r="C68" s="785"/>
      <c r="D68" s="528">
        <v>200</v>
      </c>
      <c r="E68" s="332" t="s">
        <v>218</v>
      </c>
      <c r="F68" s="508" t="s">
        <v>453</v>
      </c>
      <c r="G68" s="787"/>
      <c r="H68" s="559"/>
      <c r="I68" s="559"/>
      <c r="J68" s="606"/>
      <c r="K68" s="694" t="s">
        <v>447</v>
      </c>
      <c r="L68" s="490"/>
      <c r="U68" s="10"/>
      <c r="V68" s="10"/>
      <c r="W68" s="10"/>
      <c r="X68" s="10"/>
      <c r="Y68" s="10"/>
    </row>
    <row r="69" spans="1:25" ht="26.25" customHeight="1">
      <c r="A69" s="11"/>
      <c r="B69" s="476" t="s">
        <v>781</v>
      </c>
      <c r="C69" s="785"/>
      <c r="D69" s="528">
        <v>180</v>
      </c>
      <c r="E69" s="332" t="s">
        <v>440</v>
      </c>
      <c r="F69" s="508" t="s">
        <v>657</v>
      </c>
      <c r="G69" s="787"/>
      <c r="H69" s="559"/>
      <c r="I69" s="559"/>
      <c r="J69" s="606"/>
      <c r="K69" s="694" t="s">
        <v>448</v>
      </c>
      <c r="L69" s="490"/>
      <c r="Q69" s="246"/>
      <c r="U69" s="10"/>
      <c r="V69" s="10"/>
      <c r="W69" s="10"/>
      <c r="X69" s="10"/>
      <c r="Y69" s="10"/>
    </row>
    <row r="70" spans="1:25" ht="26.25" customHeight="1">
      <c r="A70" s="11"/>
      <c r="B70" s="476" t="s">
        <v>724</v>
      </c>
      <c r="C70" s="785"/>
      <c r="D70" s="528">
        <v>100</v>
      </c>
      <c r="E70" s="332" t="s">
        <v>440</v>
      </c>
      <c r="F70" s="508" t="s">
        <v>657</v>
      </c>
      <c r="G70" s="787"/>
      <c r="H70" s="559"/>
      <c r="I70" s="559"/>
      <c r="J70" s="606"/>
      <c r="K70" s="694" t="s">
        <v>449</v>
      </c>
      <c r="L70" s="490"/>
      <c r="P70" s="908"/>
      <c r="U70" s="10"/>
      <c r="V70" s="10"/>
      <c r="W70" s="10"/>
      <c r="X70" s="10"/>
      <c r="Y70" s="10"/>
    </row>
    <row r="71" spans="1:25" ht="26.25" customHeight="1">
      <c r="A71" s="11"/>
      <c r="B71" s="614" t="s">
        <v>764</v>
      </c>
      <c r="C71" s="783"/>
      <c r="D71" s="1077" t="s">
        <v>757</v>
      </c>
      <c r="E71" s="1078"/>
      <c r="F71" s="508"/>
      <c r="G71" s="787"/>
      <c r="H71" s="844">
        <v>47300</v>
      </c>
      <c r="I71" s="559"/>
      <c r="J71" s="970">
        <f>H71+I71</f>
        <v>47300</v>
      </c>
      <c r="K71" s="694" t="s">
        <v>484</v>
      </c>
      <c r="L71" s="490"/>
      <c r="U71" s="10"/>
      <c r="V71" s="10"/>
      <c r="W71" s="10"/>
      <c r="X71" s="10"/>
      <c r="Y71" s="10"/>
    </row>
    <row r="72" spans="1:25" ht="26.25" customHeight="1">
      <c r="A72" s="11"/>
      <c r="B72" s="614" t="s">
        <v>628</v>
      </c>
      <c r="C72" s="783"/>
      <c r="D72" s="528">
        <v>20</v>
      </c>
      <c r="E72" s="332" t="s">
        <v>440</v>
      </c>
      <c r="F72" s="454" t="s">
        <v>746</v>
      </c>
      <c r="G72" s="547">
        <v>243000</v>
      </c>
      <c r="H72" s="559"/>
      <c r="I72" s="559"/>
      <c r="J72" s="606">
        <f>G72+H72+I72</f>
        <v>243000</v>
      </c>
      <c r="K72" s="694" t="s">
        <v>428</v>
      </c>
      <c r="L72" s="835" t="s">
        <v>692</v>
      </c>
      <c r="U72" s="10"/>
      <c r="V72" s="10"/>
      <c r="W72" s="10"/>
      <c r="X72" s="10"/>
      <c r="Y72" s="10"/>
    </row>
    <row r="73" spans="1:25" ht="26.25" customHeight="1">
      <c r="A73" s="11"/>
      <c r="B73" s="614" t="s">
        <v>593</v>
      </c>
      <c r="C73" s="783"/>
      <c r="D73" s="454"/>
      <c r="E73" s="332"/>
      <c r="F73" s="454" t="s">
        <v>747</v>
      </c>
      <c r="G73" s="547"/>
      <c r="H73" s="559"/>
      <c r="I73" s="559"/>
      <c r="J73" s="606"/>
      <c r="K73" s="694"/>
      <c r="L73" s="490"/>
      <c r="U73" s="10"/>
      <c r="V73" s="10"/>
      <c r="W73" s="10"/>
      <c r="X73" s="10"/>
      <c r="Y73" s="10"/>
    </row>
    <row r="74" spans="1:25" ht="26.25" customHeight="1">
      <c r="A74" s="11"/>
      <c r="B74" s="614" t="s">
        <v>629</v>
      </c>
      <c r="C74" s="783"/>
      <c r="D74" s="528">
        <v>40</v>
      </c>
      <c r="E74" s="332" t="s">
        <v>440</v>
      </c>
      <c r="F74" s="508" t="s">
        <v>457</v>
      </c>
      <c r="G74" s="547">
        <v>50000</v>
      </c>
      <c r="H74" s="559"/>
      <c r="I74" s="559"/>
      <c r="J74" s="606">
        <f>G74+H74+I74</f>
        <v>50000</v>
      </c>
      <c r="K74" s="694" t="s">
        <v>427</v>
      </c>
      <c r="L74" s="835" t="s">
        <v>692</v>
      </c>
      <c r="U74" s="10"/>
      <c r="V74" s="10"/>
      <c r="W74" s="10"/>
      <c r="X74" s="10"/>
      <c r="Y74" s="10"/>
    </row>
    <row r="75" spans="1:20" s="347" customFormat="1" ht="26.25" customHeight="1">
      <c r="A75" s="283"/>
      <c r="B75" s="702" t="s">
        <v>758</v>
      </c>
      <c r="C75" s="492"/>
      <c r="D75" s="856">
        <v>29</v>
      </c>
      <c r="E75" s="857" t="s">
        <v>550</v>
      </c>
      <c r="F75" s="531" t="s">
        <v>567</v>
      </c>
      <c r="G75" s="793">
        <v>38740</v>
      </c>
      <c r="H75" s="846"/>
      <c r="I75" s="846"/>
      <c r="J75" s="547">
        <f>G75+H75+I75</f>
        <v>38740</v>
      </c>
      <c r="K75" s="490" t="s">
        <v>511</v>
      </c>
      <c r="L75" s="490" t="s">
        <v>696</v>
      </c>
      <c r="M75" s="283"/>
      <c r="N75" s="283"/>
      <c r="O75" s="283"/>
      <c r="Q75" s="283"/>
      <c r="R75" s="283"/>
      <c r="S75" s="283"/>
      <c r="T75" s="283"/>
    </row>
    <row r="76" spans="1:20" s="347" customFormat="1" ht="26.25" customHeight="1">
      <c r="A76" s="283"/>
      <c r="B76" s="1073" t="s">
        <v>509</v>
      </c>
      <c r="C76" s="1074"/>
      <c r="D76" s="685"/>
      <c r="E76" s="530"/>
      <c r="F76" s="531"/>
      <c r="G76" s="793"/>
      <c r="H76" s="846"/>
      <c r="I76" s="846"/>
      <c r="J76" s="547"/>
      <c r="K76" s="376"/>
      <c r="L76" s="490"/>
      <c r="M76" s="283"/>
      <c r="N76" s="283"/>
      <c r="O76" s="283"/>
      <c r="P76" s="907"/>
      <c r="Q76" s="283"/>
      <c r="R76" s="283"/>
      <c r="S76" s="283"/>
      <c r="T76" s="283"/>
    </row>
    <row r="77" spans="1:20" s="347" customFormat="1" ht="26.25" customHeight="1">
      <c r="A77" s="283"/>
      <c r="B77" s="878" t="s">
        <v>748</v>
      </c>
      <c r="C77" s="872"/>
      <c r="D77" s="685"/>
      <c r="E77" s="530"/>
      <c r="F77" s="531"/>
      <c r="G77" s="793"/>
      <c r="H77" s="846"/>
      <c r="I77" s="846"/>
      <c r="J77" s="547"/>
      <c r="K77" s="376"/>
      <c r="L77" s="490"/>
      <c r="M77" s="283"/>
      <c r="N77" s="283"/>
      <c r="O77" s="283"/>
      <c r="P77" s="283"/>
      <c r="Q77" s="283"/>
      <c r="R77" s="283"/>
      <c r="S77" s="283"/>
      <c r="T77" s="283"/>
    </row>
    <row r="78" spans="1:20" s="347" customFormat="1" ht="26.25" customHeight="1">
      <c r="A78" s="283"/>
      <c r="B78" s="656" t="s">
        <v>759</v>
      </c>
      <c r="C78" s="492"/>
      <c r="D78" s="1079" t="s">
        <v>587</v>
      </c>
      <c r="E78" s="1080"/>
      <c r="F78" s="531" t="s">
        <v>562</v>
      </c>
      <c r="G78" s="793">
        <v>28600</v>
      </c>
      <c r="H78" s="846"/>
      <c r="I78" s="846"/>
      <c r="J78" s="547">
        <f>G78+H78+I78</f>
        <v>28600</v>
      </c>
      <c r="K78" s="490" t="s">
        <v>511</v>
      </c>
      <c r="L78" s="490" t="s">
        <v>696</v>
      </c>
      <c r="M78" s="283"/>
      <c r="N78" s="283"/>
      <c r="O78" s="283"/>
      <c r="P78" s="283"/>
      <c r="Q78" s="283"/>
      <c r="R78" s="283"/>
      <c r="S78" s="283"/>
      <c r="T78" s="283"/>
    </row>
    <row r="79" spans="1:20" s="347" customFormat="1" ht="26.25" customHeight="1">
      <c r="A79" s="283"/>
      <c r="B79" s="1073" t="s">
        <v>753</v>
      </c>
      <c r="C79" s="1074"/>
      <c r="D79" s="1075" t="s">
        <v>592</v>
      </c>
      <c r="E79" s="1076"/>
      <c r="F79" s="531"/>
      <c r="G79" s="793"/>
      <c r="H79" s="846"/>
      <c r="I79" s="846"/>
      <c r="J79" s="547"/>
      <c r="K79" s="376"/>
      <c r="L79" s="490"/>
      <c r="M79" s="283"/>
      <c r="N79" s="283"/>
      <c r="O79" s="283"/>
      <c r="P79" s="283"/>
      <c r="Q79" s="283"/>
      <c r="R79" s="283"/>
      <c r="S79" s="283"/>
      <c r="T79" s="283"/>
    </row>
    <row r="80" spans="1:20" s="347" customFormat="1" ht="26.25" customHeight="1">
      <c r="A80" s="283"/>
      <c r="B80" s="1073" t="s">
        <v>745</v>
      </c>
      <c r="C80" s="1074"/>
      <c r="D80" s="1075" t="s">
        <v>588</v>
      </c>
      <c r="E80" s="1076"/>
      <c r="F80" s="531"/>
      <c r="G80" s="793"/>
      <c r="H80" s="846"/>
      <c r="I80" s="846"/>
      <c r="J80" s="547"/>
      <c r="K80" s="376"/>
      <c r="L80" s="490"/>
      <c r="M80" s="283"/>
      <c r="N80" s="283"/>
      <c r="O80" s="283"/>
      <c r="P80" s="283"/>
      <c r="Q80" s="283"/>
      <c r="R80" s="283"/>
      <c r="S80" s="283"/>
      <c r="T80" s="283"/>
    </row>
    <row r="81" spans="1:20" s="347" customFormat="1" ht="26.25" customHeight="1">
      <c r="A81" s="283"/>
      <c r="B81" s="656" t="s">
        <v>760</v>
      </c>
      <c r="C81" s="516"/>
      <c r="D81" s="900" t="s">
        <v>589</v>
      </c>
      <c r="E81" s="530" t="s">
        <v>550</v>
      </c>
      <c r="F81" s="531"/>
      <c r="G81" s="793">
        <v>39700</v>
      </c>
      <c r="H81" s="846"/>
      <c r="I81" s="846"/>
      <c r="J81" s="547">
        <f>G81+H81+I81</f>
        <v>39700</v>
      </c>
      <c r="K81" s="490" t="s">
        <v>523</v>
      </c>
      <c r="L81" s="490" t="s">
        <v>696</v>
      </c>
      <c r="M81" s="283"/>
      <c r="N81" s="283"/>
      <c r="O81" s="283"/>
      <c r="P81" s="283"/>
      <c r="Q81" s="283"/>
      <c r="R81" s="283"/>
      <c r="S81" s="283"/>
      <c r="T81" s="283"/>
    </row>
    <row r="82" spans="1:20" s="347" customFormat="1" ht="26.25" customHeight="1">
      <c r="A82" s="283"/>
      <c r="B82" s="865" t="s">
        <v>525</v>
      </c>
      <c r="C82" s="492"/>
      <c r="D82" s="900" t="s">
        <v>590</v>
      </c>
      <c r="E82" s="530" t="s">
        <v>550</v>
      </c>
      <c r="F82" s="531"/>
      <c r="G82" s="793"/>
      <c r="H82" s="846"/>
      <c r="I82" s="846"/>
      <c r="J82" s="547"/>
      <c r="K82" s="827"/>
      <c r="L82" s="593"/>
      <c r="M82" s="283"/>
      <c r="N82" s="283"/>
      <c r="O82" s="283"/>
      <c r="P82" s="283"/>
      <c r="Q82" s="283"/>
      <c r="R82" s="283"/>
      <c r="S82" s="283"/>
      <c r="T82" s="283"/>
    </row>
    <row r="83" spans="1:20" s="347" customFormat="1" ht="26.25" customHeight="1">
      <c r="A83" s="283"/>
      <c r="B83" s="648" t="s">
        <v>761</v>
      </c>
      <c r="C83" s="791"/>
      <c r="D83" s="777">
        <v>60</v>
      </c>
      <c r="E83" s="801" t="s">
        <v>440</v>
      </c>
      <c r="F83" s="490" t="s">
        <v>562</v>
      </c>
      <c r="G83" s="793">
        <v>15000</v>
      </c>
      <c r="H83" s="846"/>
      <c r="I83" s="846"/>
      <c r="J83" s="547">
        <f>G83</f>
        <v>15000</v>
      </c>
      <c r="K83" s="490" t="s">
        <v>523</v>
      </c>
      <c r="L83" s="490" t="s">
        <v>696</v>
      </c>
      <c r="M83" s="283"/>
      <c r="N83" s="283"/>
      <c r="O83" s="283"/>
      <c r="P83" s="283"/>
      <c r="Q83" s="283"/>
      <c r="R83" s="283"/>
      <c r="S83" s="283"/>
      <c r="T83" s="283"/>
    </row>
    <row r="84" spans="1:20" s="347" customFormat="1" ht="26.25" customHeight="1">
      <c r="A84" s="283"/>
      <c r="B84" s="702" t="s">
        <v>762</v>
      </c>
      <c r="C84" s="791"/>
      <c r="D84" s="683"/>
      <c r="E84" s="802"/>
      <c r="F84" s="690"/>
      <c r="G84" s="607">
        <v>89320</v>
      </c>
      <c r="H84" s="846"/>
      <c r="I84" s="846"/>
      <c r="J84" s="607">
        <f>G84+H84+I84</f>
        <v>89320</v>
      </c>
      <c r="K84" s="593" t="s">
        <v>526</v>
      </c>
      <c r="L84" s="835" t="s">
        <v>692</v>
      </c>
      <c r="M84" s="283"/>
      <c r="N84" s="283"/>
      <c r="O84" s="283"/>
      <c r="P84" s="283"/>
      <c r="Q84" s="283"/>
      <c r="R84" s="283"/>
      <c r="S84" s="283"/>
      <c r="T84" s="283"/>
    </row>
    <row r="85" spans="1:20" s="347" customFormat="1" ht="26.25" customHeight="1">
      <c r="A85" s="283"/>
      <c r="B85" s="702" t="s">
        <v>528</v>
      </c>
      <c r="C85" s="791"/>
      <c r="D85" s="683"/>
      <c r="E85" s="802"/>
      <c r="F85" s="690"/>
      <c r="G85" s="607"/>
      <c r="H85" s="846"/>
      <c r="I85" s="846"/>
      <c r="J85" s="547"/>
      <c r="K85" s="827"/>
      <c r="L85" s="593"/>
      <c r="M85" s="283"/>
      <c r="N85" s="283"/>
      <c r="O85" s="283"/>
      <c r="P85" s="283"/>
      <c r="Q85" s="283"/>
      <c r="R85" s="283"/>
      <c r="S85" s="283"/>
      <c r="T85" s="283"/>
    </row>
    <row r="86" spans="1:20" s="347" customFormat="1" ht="26.25" customHeight="1">
      <c r="A86" s="283"/>
      <c r="B86" s="780" t="s">
        <v>763</v>
      </c>
      <c r="C86" s="781"/>
      <c r="D86" s="906">
        <v>1732</v>
      </c>
      <c r="E86" s="310" t="s">
        <v>440</v>
      </c>
      <c r="F86" s="295" t="s">
        <v>657</v>
      </c>
      <c r="G86" s="844">
        <v>1000000</v>
      </c>
      <c r="H86" s="844"/>
      <c r="I86" s="845"/>
      <c r="J86" s="639">
        <v>1000000</v>
      </c>
      <c r="K86" s="902" t="s">
        <v>664</v>
      </c>
      <c r="L86" s="490" t="s">
        <v>695</v>
      </c>
      <c r="M86" s="283"/>
      <c r="N86" s="283"/>
      <c r="O86" s="283"/>
      <c r="P86" s="283"/>
      <c r="Q86" s="283"/>
      <c r="R86" s="283"/>
      <c r="S86" s="283"/>
      <c r="T86" s="283"/>
    </row>
    <row r="87" spans="1:20" s="347" customFormat="1" ht="26.25" customHeight="1">
      <c r="A87" s="283"/>
      <c r="B87" s="391" t="s">
        <v>779</v>
      </c>
      <c r="C87" s="781"/>
      <c r="D87" s="925"/>
      <c r="E87" s="310"/>
      <c r="F87" s="307"/>
      <c r="G87" s="844"/>
      <c r="H87" s="844"/>
      <c r="I87" s="845"/>
      <c r="J87" s="639"/>
      <c r="K87" s="902"/>
      <c r="L87" s="490"/>
      <c r="M87" s="283"/>
      <c r="N87" s="283"/>
      <c r="O87" s="283"/>
      <c r="P87" s="283"/>
      <c r="Q87" s="283"/>
      <c r="R87" s="283"/>
      <c r="S87" s="283"/>
      <c r="T87" s="283"/>
    </row>
    <row r="88" spans="1:25" ht="26.25" customHeight="1">
      <c r="A88" s="360"/>
      <c r="B88" s="684" t="s">
        <v>28</v>
      </c>
      <c r="C88" s="804"/>
      <c r="D88" s="804"/>
      <c r="E88" s="804"/>
      <c r="F88" s="805"/>
      <c r="G88" s="903">
        <f>SUM(G66:G86)</f>
        <v>2864760</v>
      </c>
      <c r="H88" s="904">
        <f>SUM(H66:H86)</f>
        <v>81200</v>
      </c>
      <c r="I88" s="847"/>
      <c r="J88" s="583">
        <f>SUM(J66:J86)</f>
        <v>2945960</v>
      </c>
      <c r="K88" s="49"/>
      <c r="L88" s="49"/>
      <c r="U88" s="10"/>
      <c r="V88" s="10"/>
      <c r="W88" s="10"/>
      <c r="X88" s="10"/>
      <c r="Y88" s="10"/>
    </row>
    <row r="89" spans="1:10" ht="21.75" customHeight="1">
      <c r="A89" s="65"/>
      <c r="J89" s="588"/>
    </row>
    <row r="90" ht="24.75">
      <c r="J90" s="382"/>
    </row>
    <row r="91" spans="1:10" ht="24.75">
      <c r="A91" s="65"/>
      <c r="H91" s="249"/>
      <c r="J91" s="588"/>
    </row>
    <row r="92" spans="1:10" ht="24.75">
      <c r="A92" s="65"/>
      <c r="J92" s="588"/>
    </row>
    <row r="93" ht="24.75">
      <c r="A93" s="65"/>
    </row>
    <row r="94" ht="24.75">
      <c r="A94" s="65"/>
    </row>
    <row r="95" ht="24.75">
      <c r="A95" s="65"/>
    </row>
    <row r="96" ht="24.75">
      <c r="A96" s="65"/>
    </row>
    <row r="97" ht="24.75">
      <c r="A97" s="65"/>
    </row>
    <row r="98" ht="24.75">
      <c r="A98" s="65"/>
    </row>
    <row r="99" ht="24.75">
      <c r="A99" s="65"/>
    </row>
    <row r="100" ht="24.75">
      <c r="A100" s="65"/>
    </row>
    <row r="101" ht="24.75">
      <c r="A101" s="65"/>
    </row>
    <row r="102" ht="24.75">
      <c r="A102" s="65"/>
    </row>
    <row r="103" ht="24.75">
      <c r="A103" s="65"/>
    </row>
    <row r="104" ht="24.75">
      <c r="A104" s="65"/>
    </row>
    <row r="105" spans="1:4" ht="24.75">
      <c r="A105" s="65"/>
      <c r="B105" s="99">
        <v>405000</v>
      </c>
      <c r="D105" s="65" t="s">
        <v>598</v>
      </c>
    </row>
    <row r="106" spans="1:4" ht="27.75">
      <c r="A106" s="65"/>
      <c r="B106" s="700">
        <f>J88</f>
        <v>2945960</v>
      </c>
      <c r="D106" s="65" t="s">
        <v>420</v>
      </c>
    </row>
    <row r="107" spans="1:4" ht="27.75">
      <c r="A107" s="65"/>
      <c r="B107" s="699">
        <f>B105-J88</f>
        <v>-2540960</v>
      </c>
      <c r="D107" s="65" t="s">
        <v>426</v>
      </c>
    </row>
    <row r="108" spans="1:4" ht="27.75">
      <c r="A108" s="65"/>
      <c r="B108" s="699"/>
      <c r="D108" s="65"/>
    </row>
    <row r="109" ht="24.75">
      <c r="A109" s="65"/>
    </row>
    <row r="110" spans="1:2" ht="24.75">
      <c r="A110" s="65"/>
      <c r="B110" s="660"/>
    </row>
    <row r="111" spans="1:10" ht="24.75">
      <c r="A111" s="65"/>
      <c r="I111" s="682"/>
      <c r="J111" s="588"/>
    </row>
    <row r="112" spans="1:3" ht="24.75">
      <c r="A112" s="65"/>
      <c r="B112" s="829"/>
      <c r="C112" s="258"/>
    </row>
    <row r="113" spans="1:3" ht="24.75">
      <c r="A113" s="65"/>
      <c r="B113" s="252"/>
      <c r="C113" s="678"/>
    </row>
    <row r="114" spans="1:10" ht="24.75">
      <c r="A114" s="65"/>
      <c r="B114" s="75" t="s">
        <v>47</v>
      </c>
      <c r="C114" s="75"/>
      <c r="F114" s="832" t="s">
        <v>689</v>
      </c>
      <c r="G114" s="833">
        <v>281710</v>
      </c>
      <c r="H114" s="10" t="s">
        <v>690</v>
      </c>
      <c r="I114" s="99">
        <v>191520</v>
      </c>
      <c r="J114" s="834">
        <f>G114-I114</f>
        <v>90190</v>
      </c>
    </row>
    <row r="115" spans="1:10" ht="24.75">
      <c r="A115" s="65"/>
      <c r="B115" s="75" t="s">
        <v>402</v>
      </c>
      <c r="C115" s="75"/>
      <c r="F115" s="682" t="s">
        <v>691</v>
      </c>
      <c r="G115" s="99">
        <v>191520</v>
      </c>
      <c r="H115" s="10" t="s">
        <v>686</v>
      </c>
      <c r="I115" s="830">
        <v>405000</v>
      </c>
      <c r="J115" s="99">
        <f>G115+I115</f>
        <v>596520</v>
      </c>
    </row>
    <row r="116" spans="1:11" ht="24.75">
      <c r="A116" s="65"/>
      <c r="F116" s="682" t="s">
        <v>685</v>
      </c>
      <c r="G116" s="99">
        <v>90190</v>
      </c>
      <c r="H116" s="10" t="s">
        <v>687</v>
      </c>
      <c r="I116" s="10" t="s">
        <v>688</v>
      </c>
      <c r="J116" s="831">
        <v>79550</v>
      </c>
      <c r="K116" s="99">
        <f>G116+J116</f>
        <v>169740</v>
      </c>
    </row>
    <row r="117" spans="1:6" ht="24.75">
      <c r="A117" s="65"/>
      <c r="F117" s="10" t="s">
        <v>697</v>
      </c>
    </row>
    <row r="118" ht="24.75">
      <c r="A118" s="65"/>
    </row>
    <row r="119" ht="24.75">
      <c r="A119" s="65"/>
    </row>
  </sheetData>
  <sheetProtection/>
  <mergeCells count="19">
    <mergeCell ref="D80:E80"/>
    <mergeCell ref="D71:E71"/>
    <mergeCell ref="D78:E78"/>
    <mergeCell ref="B80:C80"/>
    <mergeCell ref="B42:C43"/>
    <mergeCell ref="D42:F42"/>
    <mergeCell ref="G42:I42"/>
    <mergeCell ref="D63:E63"/>
    <mergeCell ref="G63:J63"/>
    <mergeCell ref="D64:E64"/>
    <mergeCell ref="B79:C79"/>
    <mergeCell ref="B76:C76"/>
    <mergeCell ref="D79:E79"/>
    <mergeCell ref="B7:C8"/>
    <mergeCell ref="D7:F7"/>
    <mergeCell ref="G7:I7"/>
    <mergeCell ref="B21:C22"/>
    <mergeCell ref="D21:F21"/>
    <mergeCell ref="G21:I21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9"/>
  <sheetViews>
    <sheetView zoomScale="112" zoomScaleNormal="112" zoomScalePageLayoutView="0" workbookViewId="0" topLeftCell="A4">
      <selection activeCell="F23" sqref="F23"/>
    </sheetView>
  </sheetViews>
  <sheetFormatPr defaultColWidth="9.140625" defaultRowHeight="12.75"/>
  <cols>
    <col min="1" max="1" width="4.57421875" style="252" customWidth="1"/>
    <col min="2" max="2" width="4.140625" style="252" customWidth="1"/>
    <col min="3" max="3" width="0.9921875" style="252" customWidth="1"/>
    <col min="4" max="4" width="46.8515625" style="252" customWidth="1"/>
    <col min="5" max="6" width="12.8515625" style="252" customWidth="1"/>
    <col min="7" max="7" width="11.421875" style="252" customWidth="1"/>
    <col min="8" max="8" width="9.140625" style="252" customWidth="1"/>
    <col min="9" max="9" width="9.00390625" style="252" customWidth="1"/>
    <col min="10" max="10" width="14.140625" style="252" customWidth="1"/>
    <col min="11" max="11" width="12.28125" style="252" customWidth="1"/>
    <col min="12" max="12" width="11.421875" style="252" customWidth="1"/>
    <col min="13" max="13" width="11.421875" style="252" bestFit="1" customWidth="1"/>
    <col min="14" max="14" width="10.8515625" style="252" bestFit="1" customWidth="1"/>
    <col min="15" max="16" width="9.140625" style="252" customWidth="1"/>
    <col min="17" max="16384" width="9.140625" style="252" customWidth="1"/>
  </cols>
  <sheetData>
    <row r="1" ht="20.25" customHeight="1">
      <c r="C1" s="252" t="s">
        <v>231</v>
      </c>
    </row>
    <row r="2" spans="2:14" ht="24.75">
      <c r="B2" s="250" t="s">
        <v>221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2:3" ht="20.25" customHeight="1">
      <c r="B3" s="252" t="s">
        <v>222</v>
      </c>
      <c r="C3" s="253" t="s">
        <v>223</v>
      </c>
    </row>
    <row r="4" ht="20.25" customHeight="1">
      <c r="D4" s="252" t="s">
        <v>224</v>
      </c>
    </row>
    <row r="5" ht="20.25" customHeight="1">
      <c r="D5" s="252" t="s">
        <v>225</v>
      </c>
    </row>
    <row r="6" ht="20.25" customHeight="1">
      <c r="D6" s="252" t="s">
        <v>226</v>
      </c>
    </row>
    <row r="7" ht="20.25" customHeight="1">
      <c r="B7" s="252" t="s">
        <v>407</v>
      </c>
    </row>
    <row r="8" spans="2:12" ht="20.25" customHeight="1">
      <c r="B8" s="1083" t="s">
        <v>227</v>
      </c>
      <c r="C8" s="1081" t="s">
        <v>287</v>
      </c>
      <c r="D8" s="1082"/>
      <c r="E8" s="1083" t="s">
        <v>254</v>
      </c>
      <c r="F8" s="304" t="s">
        <v>0</v>
      </c>
      <c r="G8" s="1085" t="s">
        <v>1</v>
      </c>
      <c r="H8" s="1086"/>
      <c r="I8" s="1086"/>
      <c r="J8" s="1087"/>
      <c r="K8" s="1093" t="s">
        <v>2</v>
      </c>
      <c r="L8" s="371" t="s">
        <v>286</v>
      </c>
    </row>
    <row r="9" spans="2:14" ht="20.25" customHeight="1">
      <c r="B9" s="1084"/>
      <c r="C9" s="1007"/>
      <c r="D9" s="1009"/>
      <c r="E9" s="1084"/>
      <c r="F9" s="257" t="s">
        <v>255</v>
      </c>
      <c r="G9" s="597" t="s">
        <v>252</v>
      </c>
      <c r="H9" s="374" t="s">
        <v>253</v>
      </c>
      <c r="I9" s="374" t="s">
        <v>284</v>
      </c>
      <c r="J9" s="374" t="s">
        <v>27</v>
      </c>
      <c r="K9" s="1084"/>
      <c r="L9" s="372" t="s">
        <v>289</v>
      </c>
      <c r="N9" s="81"/>
    </row>
    <row r="10" spans="2:14" ht="19.5" customHeight="1">
      <c r="B10" s="490">
        <v>1</v>
      </c>
      <c r="C10" s="839" t="s">
        <v>820</v>
      </c>
      <c r="D10" s="838"/>
      <c r="E10" s="490" t="s">
        <v>722</v>
      </c>
      <c r="F10" s="623" t="s">
        <v>621</v>
      </c>
      <c r="G10" s="596">
        <v>2732380</v>
      </c>
      <c r="H10" s="384"/>
      <c r="I10" s="384"/>
      <c r="J10" s="594">
        <f>G10+H10+I10</f>
        <v>2732380</v>
      </c>
      <c r="K10" s="490" t="s">
        <v>684</v>
      </c>
      <c r="L10" s="490"/>
      <c r="M10" s="258"/>
      <c r="N10" s="1089"/>
    </row>
    <row r="11" spans="2:14" ht="19.5" customHeight="1">
      <c r="B11" s="490"/>
      <c r="C11" s="840" t="s">
        <v>683</v>
      </c>
      <c r="D11" s="838"/>
      <c r="E11" s="490"/>
      <c r="F11" s="623"/>
      <c r="G11" s="596"/>
      <c r="H11" s="384"/>
      <c r="I11" s="384"/>
      <c r="J11" s="595"/>
      <c r="K11" s="376"/>
      <c r="L11" s="490"/>
      <c r="M11" s="258"/>
      <c r="N11" s="1089"/>
    </row>
    <row r="12" spans="2:14" ht="19.5" customHeight="1">
      <c r="B12" s="490"/>
      <c r="C12" s="491"/>
      <c r="D12" s="909" t="s">
        <v>698</v>
      </c>
      <c r="E12" s="490"/>
      <c r="F12" s="623"/>
      <c r="G12" s="596"/>
      <c r="H12" s="384"/>
      <c r="I12" s="384"/>
      <c r="J12" s="910">
        <v>450000</v>
      </c>
      <c r="K12" s="376"/>
      <c r="L12" s="490"/>
      <c r="M12" s="258"/>
      <c r="N12" s="1089"/>
    </row>
    <row r="13" spans="2:14" ht="19.5" customHeight="1">
      <c r="B13" s="490"/>
      <c r="C13" s="491"/>
      <c r="D13" s="909" t="s">
        <v>699</v>
      </c>
      <c r="E13" s="490"/>
      <c r="F13" s="623"/>
      <c r="G13" s="596"/>
      <c r="H13" s="384"/>
      <c r="I13" s="384"/>
      <c r="J13" s="910">
        <v>300000</v>
      </c>
      <c r="K13" s="376"/>
      <c r="L13" s="490"/>
      <c r="M13" s="258"/>
      <c r="N13" s="1089"/>
    </row>
    <row r="14" spans="2:14" ht="19.5" customHeight="1">
      <c r="B14" s="490"/>
      <c r="C14" s="491"/>
      <c r="D14" s="909" t="s">
        <v>700</v>
      </c>
      <c r="E14" s="490"/>
      <c r="F14" s="623"/>
      <c r="G14" s="596"/>
      <c r="H14" s="384"/>
      <c r="I14" s="384"/>
      <c r="J14" s="910">
        <v>412380</v>
      </c>
      <c r="K14" s="376"/>
      <c r="L14" s="490"/>
      <c r="M14" s="258"/>
      <c r="N14" s="1089"/>
    </row>
    <row r="15" spans="2:14" ht="19.5" customHeight="1">
      <c r="B15" s="490"/>
      <c r="C15" s="491"/>
      <c r="D15" s="909" t="s">
        <v>782</v>
      </c>
      <c r="E15" s="490"/>
      <c r="F15" s="623"/>
      <c r="G15" s="596"/>
      <c r="H15" s="384"/>
      <c r="I15" s="384"/>
      <c r="J15" s="910"/>
      <c r="K15" s="376"/>
      <c r="L15" s="490"/>
      <c r="M15" s="258"/>
      <c r="N15" s="1089"/>
    </row>
    <row r="16" spans="2:14" ht="19.5" customHeight="1">
      <c r="B16" s="490"/>
      <c r="C16" s="491"/>
      <c r="D16" s="909" t="s">
        <v>783</v>
      </c>
      <c r="E16" s="490"/>
      <c r="F16" s="623"/>
      <c r="G16" s="596"/>
      <c r="H16" s="384"/>
      <c r="I16" s="384"/>
      <c r="J16" s="910"/>
      <c r="K16" s="376"/>
      <c r="L16" s="490"/>
      <c r="M16" s="258"/>
      <c r="N16" s="1089"/>
    </row>
    <row r="17" spans="2:14" ht="19.5" customHeight="1">
      <c r="B17" s="490"/>
      <c r="C17" s="491"/>
      <c r="D17" s="909" t="s">
        <v>784</v>
      </c>
      <c r="E17" s="490"/>
      <c r="F17" s="623"/>
      <c r="G17" s="596"/>
      <c r="H17" s="384"/>
      <c r="I17" s="384"/>
      <c r="J17" s="910"/>
      <c r="K17" s="376"/>
      <c r="L17" s="490"/>
      <c r="M17" s="258"/>
      <c r="N17" s="1089"/>
    </row>
    <row r="18" spans="2:14" ht="19.5" customHeight="1">
      <c r="B18" s="490"/>
      <c r="C18" s="491"/>
      <c r="D18" s="909" t="s">
        <v>785</v>
      </c>
      <c r="E18" s="490"/>
      <c r="F18" s="623"/>
      <c r="G18" s="596"/>
      <c r="H18" s="384"/>
      <c r="I18" s="384"/>
      <c r="J18" s="910"/>
      <c r="K18" s="376"/>
      <c r="L18" s="490"/>
      <c r="M18" s="258"/>
      <c r="N18" s="1089"/>
    </row>
    <row r="19" spans="2:14" ht="19.5" customHeight="1">
      <c r="B19" s="490"/>
      <c r="C19" s="491"/>
      <c r="D19" s="909" t="s">
        <v>786</v>
      </c>
      <c r="E19" s="490"/>
      <c r="F19" s="623"/>
      <c r="G19" s="596"/>
      <c r="H19" s="384"/>
      <c r="I19" s="384"/>
      <c r="J19" s="910"/>
      <c r="K19" s="376"/>
      <c r="L19" s="490"/>
      <c r="M19" s="258"/>
      <c r="N19" s="1089"/>
    </row>
    <row r="20" spans="2:14" ht="19.5" customHeight="1">
      <c r="B20" s="490"/>
      <c r="C20" s="491"/>
      <c r="D20" s="909" t="s">
        <v>701</v>
      </c>
      <c r="E20" s="490"/>
      <c r="F20" s="623"/>
      <c r="G20" s="596"/>
      <c r="H20" s="384"/>
      <c r="I20" s="384"/>
      <c r="J20" s="910">
        <v>90000</v>
      </c>
      <c r="K20" s="376"/>
      <c r="L20" s="490"/>
      <c r="M20" s="258"/>
      <c r="N20" s="1089"/>
    </row>
    <row r="21" spans="2:14" ht="19.5" customHeight="1">
      <c r="B21" s="490"/>
      <c r="C21" s="491"/>
      <c r="D21" s="909" t="s">
        <v>702</v>
      </c>
      <c r="E21" s="490"/>
      <c r="F21" s="623"/>
      <c r="G21" s="596"/>
      <c r="H21" s="384"/>
      <c r="I21" s="384"/>
      <c r="J21" s="910">
        <v>990000</v>
      </c>
      <c r="K21" s="376"/>
      <c r="L21" s="490"/>
      <c r="M21" s="258"/>
      <c r="N21" s="1089"/>
    </row>
    <row r="22" spans="2:14" ht="19.5" customHeight="1">
      <c r="B22" s="490"/>
      <c r="C22" s="491"/>
      <c r="D22" s="909" t="s">
        <v>703</v>
      </c>
      <c r="E22" s="490"/>
      <c r="F22" s="623"/>
      <c r="G22" s="596"/>
      <c r="H22" s="384"/>
      <c r="I22" s="384"/>
      <c r="J22" s="910">
        <v>45000</v>
      </c>
      <c r="K22" s="376"/>
      <c r="L22" s="490"/>
      <c r="M22" s="258"/>
      <c r="N22" s="1089"/>
    </row>
    <row r="23" spans="2:14" ht="19.5" customHeight="1">
      <c r="B23" s="490"/>
      <c r="C23" s="491"/>
      <c r="D23" s="909" t="s">
        <v>704</v>
      </c>
      <c r="E23" s="490"/>
      <c r="F23" s="623"/>
      <c r="G23" s="596"/>
      <c r="H23" s="384"/>
      <c r="I23" s="384"/>
      <c r="J23" s="910">
        <v>85000</v>
      </c>
      <c r="K23" s="376"/>
      <c r="L23" s="859"/>
      <c r="M23" s="258"/>
      <c r="N23" s="1089"/>
    </row>
    <row r="24" spans="2:14" ht="19.5" customHeight="1">
      <c r="B24" s="490"/>
      <c r="C24" s="491"/>
      <c r="D24" s="909" t="s">
        <v>705</v>
      </c>
      <c r="E24" s="490"/>
      <c r="F24" s="623"/>
      <c r="G24" s="596"/>
      <c r="H24" s="384"/>
      <c r="I24" s="384"/>
      <c r="J24" s="910">
        <v>70000</v>
      </c>
      <c r="K24" s="376"/>
      <c r="L24" s="490"/>
      <c r="M24" s="258"/>
      <c r="N24" s="1089"/>
    </row>
    <row r="25" spans="2:14" ht="19.5" customHeight="1">
      <c r="B25" s="490"/>
      <c r="C25" s="491"/>
      <c r="D25" s="909" t="s">
        <v>706</v>
      </c>
      <c r="E25" s="490"/>
      <c r="F25" s="623"/>
      <c r="G25" s="596"/>
      <c r="H25" s="384"/>
      <c r="I25" s="384"/>
      <c r="J25" s="910">
        <v>250000</v>
      </c>
      <c r="K25" s="376"/>
      <c r="L25" s="490"/>
      <c r="M25" s="258"/>
      <c r="N25" s="1089"/>
    </row>
    <row r="26" spans="2:14" ht="19.5" customHeight="1">
      <c r="B26" s="490"/>
      <c r="C26" s="491"/>
      <c r="D26" s="909" t="s">
        <v>707</v>
      </c>
      <c r="E26" s="490"/>
      <c r="F26" s="623"/>
      <c r="G26" s="596"/>
      <c r="H26" s="384"/>
      <c r="I26" s="384"/>
      <c r="J26" s="910">
        <v>40000</v>
      </c>
      <c r="K26" s="376"/>
      <c r="L26" s="490"/>
      <c r="M26" s="258"/>
      <c r="N26" s="1089"/>
    </row>
    <row r="27" spans="2:14" ht="26.25" customHeight="1">
      <c r="B27" s="1083" t="s">
        <v>227</v>
      </c>
      <c r="C27" s="1081" t="s">
        <v>287</v>
      </c>
      <c r="D27" s="1082"/>
      <c r="E27" s="1083" t="s">
        <v>254</v>
      </c>
      <c r="F27" s="304" t="s">
        <v>0</v>
      </c>
      <c r="G27" s="1085" t="s">
        <v>1</v>
      </c>
      <c r="H27" s="1086"/>
      <c r="I27" s="1086"/>
      <c r="J27" s="1087"/>
      <c r="K27" s="1083" t="s">
        <v>2</v>
      </c>
      <c r="L27" s="885" t="s">
        <v>286</v>
      </c>
      <c r="M27" s="258"/>
      <c r="N27" s="1089"/>
    </row>
    <row r="28" spans="2:14" ht="26.25" customHeight="1">
      <c r="B28" s="1084"/>
      <c r="C28" s="1007"/>
      <c r="D28" s="1009"/>
      <c r="E28" s="1084"/>
      <c r="F28" s="257" t="s">
        <v>255</v>
      </c>
      <c r="G28" s="597" t="s">
        <v>252</v>
      </c>
      <c r="H28" s="860" t="s">
        <v>253</v>
      </c>
      <c r="I28" s="860" t="s">
        <v>284</v>
      </c>
      <c r="J28" s="860" t="s">
        <v>27</v>
      </c>
      <c r="K28" s="1088"/>
      <c r="L28" s="886" t="s">
        <v>289</v>
      </c>
      <c r="M28" s="258"/>
      <c r="N28" s="1089"/>
    </row>
    <row r="29" spans="2:14" ht="26.25" customHeight="1">
      <c r="B29" s="490">
        <v>2</v>
      </c>
      <c r="C29" s="1091" t="s">
        <v>514</v>
      </c>
      <c r="D29" s="1092"/>
      <c r="E29" s="594" t="s">
        <v>431</v>
      </c>
      <c r="F29" s="688" t="s">
        <v>432</v>
      </c>
      <c r="G29" s="493">
        <v>267480</v>
      </c>
      <c r="H29" s="384"/>
      <c r="I29" s="384"/>
      <c r="J29" s="594">
        <f>G29+H29+I29</f>
        <v>267480</v>
      </c>
      <c r="K29" s="490" t="s">
        <v>584</v>
      </c>
      <c r="L29" s="490"/>
      <c r="M29" s="258"/>
      <c r="N29" s="1090"/>
    </row>
    <row r="30" spans="2:13" ht="26.25" customHeight="1">
      <c r="B30" s="490">
        <v>3</v>
      </c>
      <c r="C30" s="891" t="s">
        <v>768</v>
      </c>
      <c r="D30" s="890"/>
      <c r="E30" s="685" t="s">
        <v>661</v>
      </c>
      <c r="F30" s="531"/>
      <c r="G30" s="793">
        <v>150000</v>
      </c>
      <c r="H30" s="501"/>
      <c r="I30" s="590"/>
      <c r="J30" s="793">
        <f>G30</f>
        <v>150000</v>
      </c>
      <c r="K30" s="490" t="s">
        <v>486</v>
      </c>
      <c r="L30" s="827"/>
      <c r="M30" s="258"/>
    </row>
    <row r="31" spans="2:13" ht="26.25" customHeight="1">
      <c r="B31" s="490"/>
      <c r="C31" s="892"/>
      <c r="D31" s="893" t="s">
        <v>720</v>
      </c>
      <c r="E31" s="850"/>
      <c r="F31" s="850"/>
      <c r="G31" s="793"/>
      <c r="H31" s="853"/>
      <c r="I31" s="590"/>
      <c r="J31" s="793"/>
      <c r="K31" s="372"/>
      <c r="L31" s="827"/>
      <c r="M31" s="258"/>
    </row>
    <row r="32" spans="2:13" ht="26.25" customHeight="1">
      <c r="B32" s="490">
        <v>4</v>
      </c>
      <c r="C32" s="622" t="s">
        <v>674</v>
      </c>
      <c r="D32" s="649"/>
      <c r="E32" s="508" t="s">
        <v>670</v>
      </c>
      <c r="F32" s="854">
        <v>20515</v>
      </c>
      <c r="G32" s="547">
        <v>10000</v>
      </c>
      <c r="H32" s="326"/>
      <c r="I32" s="496"/>
      <c r="J32" s="547">
        <f>G32</f>
        <v>10000</v>
      </c>
      <c r="K32" s="305" t="s">
        <v>439</v>
      </c>
      <c r="L32" s="828"/>
      <c r="M32" s="258"/>
    </row>
    <row r="33" spans="2:13" ht="26.25" customHeight="1">
      <c r="B33" s="490">
        <v>5</v>
      </c>
      <c r="C33" s="476" t="s">
        <v>675</v>
      </c>
      <c r="D33" s="836"/>
      <c r="E33" s="490"/>
      <c r="F33" s="488"/>
      <c r="G33" s="495">
        <v>100000</v>
      </c>
      <c r="H33" s="384"/>
      <c r="I33" s="384"/>
      <c r="J33" s="594">
        <f>G33</f>
        <v>100000</v>
      </c>
      <c r="K33" s="515" t="s">
        <v>770</v>
      </c>
      <c r="L33" s="376"/>
      <c r="M33" s="258"/>
    </row>
    <row r="34" spans="2:13" ht="26.25" customHeight="1">
      <c r="B34" s="496"/>
      <c r="C34" s="476" t="s">
        <v>594</v>
      </c>
      <c r="D34" s="841"/>
      <c r="E34" s="496"/>
      <c r="F34" s="499"/>
      <c r="G34" s="500"/>
      <c r="H34" s="384"/>
      <c r="I34" s="384"/>
      <c r="J34" s="594"/>
      <c r="K34" s="496"/>
      <c r="L34" s="490"/>
      <c r="M34" s="258"/>
    </row>
    <row r="35" spans="2:13" ht="26.25" customHeight="1">
      <c r="B35" s="496"/>
      <c r="C35" s="476"/>
      <c r="D35" s="894" t="s">
        <v>711</v>
      </c>
      <c r="E35" s="496"/>
      <c r="F35" s="499"/>
      <c r="G35" s="500"/>
      <c r="H35" s="384"/>
      <c r="I35" s="384"/>
      <c r="J35" s="594"/>
      <c r="K35" s="496" t="s">
        <v>435</v>
      </c>
      <c r="L35" s="490"/>
      <c r="M35" s="258"/>
    </row>
    <row r="36" spans="2:13" ht="26.25" customHeight="1">
      <c r="B36" s="496"/>
      <c r="C36" s="476"/>
      <c r="D36" s="923" t="s">
        <v>776</v>
      </c>
      <c r="E36" s="496"/>
      <c r="F36" s="499"/>
      <c r="G36" s="500"/>
      <c r="H36" s="384"/>
      <c r="I36" s="384"/>
      <c r="J36" s="594"/>
      <c r="K36" s="496" t="s">
        <v>430</v>
      </c>
      <c r="L36" s="490"/>
      <c r="M36" s="258"/>
    </row>
    <row r="37" spans="2:13" ht="26.25" customHeight="1">
      <c r="B37" s="496"/>
      <c r="C37" s="476"/>
      <c r="D37" s="895" t="s">
        <v>736</v>
      </c>
      <c r="E37" s="496"/>
      <c r="F37" s="499"/>
      <c r="G37" s="500"/>
      <c r="H37" s="384"/>
      <c r="I37" s="384"/>
      <c r="J37" s="594"/>
      <c r="K37" s="496" t="s">
        <v>684</v>
      </c>
      <c r="L37" s="490"/>
      <c r="M37" s="258"/>
    </row>
    <row r="38" spans="2:13" ht="26.25" customHeight="1">
      <c r="B38" s="496">
        <v>6</v>
      </c>
      <c r="C38" s="618" t="s">
        <v>676</v>
      </c>
      <c r="D38" s="649"/>
      <c r="E38" s="496" t="s">
        <v>723</v>
      </c>
      <c r="F38" s="499"/>
      <c r="G38" s="500">
        <v>100000</v>
      </c>
      <c r="H38" s="384"/>
      <c r="I38" s="384"/>
      <c r="J38" s="594">
        <f>G38</f>
        <v>100000</v>
      </c>
      <c r="K38" s="496" t="s">
        <v>442</v>
      </c>
      <c r="L38" s="490"/>
      <c r="M38" s="258"/>
    </row>
    <row r="39" spans="2:13" ht="26.25" customHeight="1">
      <c r="B39" s="496"/>
      <c r="C39" s="504"/>
      <c r="D39" s="789" t="s">
        <v>773</v>
      </c>
      <c r="E39" s="496"/>
      <c r="F39" s="499"/>
      <c r="G39" s="500"/>
      <c r="H39" s="384"/>
      <c r="I39" s="384"/>
      <c r="J39" s="594"/>
      <c r="K39" s="496"/>
      <c r="L39" s="490"/>
      <c r="M39" s="258"/>
    </row>
    <row r="40" spans="2:13" ht="26.25" customHeight="1">
      <c r="B40" s="496"/>
      <c r="C40" s="504"/>
      <c r="D40" s="922" t="s">
        <v>774</v>
      </c>
      <c r="E40" s="496"/>
      <c r="F40" s="499"/>
      <c r="G40" s="500"/>
      <c r="H40" s="384"/>
      <c r="I40" s="384"/>
      <c r="J40" s="594"/>
      <c r="K40" s="496"/>
      <c r="L40" s="490"/>
      <c r="M40" s="258"/>
    </row>
    <row r="41" spans="2:12" ht="26.25" customHeight="1">
      <c r="B41" s="326"/>
      <c r="C41" s="325"/>
      <c r="D41" s="489" t="s">
        <v>28</v>
      </c>
      <c r="E41" s="324"/>
      <c r="F41" s="324"/>
      <c r="G41" s="837">
        <f>SUM(G10:G40)</f>
        <v>3359860</v>
      </c>
      <c r="H41" s="560"/>
      <c r="I41" s="560"/>
      <c r="J41" s="594">
        <f>J10+J29+J30+J32+J33+J38</f>
        <v>3359860</v>
      </c>
      <c r="K41" s="373"/>
      <c r="L41" s="326"/>
    </row>
    <row r="42" spans="2:14" ht="22.5">
      <c r="B42" s="255"/>
      <c r="N42" s="255"/>
    </row>
    <row r="43" spans="2:14" ht="22.5">
      <c r="B43" s="255"/>
      <c r="C43" s="679"/>
      <c r="D43" s="678"/>
      <c r="F43" s="258"/>
      <c r="N43" s="255"/>
    </row>
    <row r="44" spans="2:14" ht="22.5">
      <c r="B44" s="255"/>
      <c r="D44" s="258"/>
      <c r="E44" s="579"/>
      <c r="F44" s="258"/>
      <c r="N44" s="255"/>
    </row>
    <row r="45" spans="2:14" ht="22.5">
      <c r="B45" s="255"/>
      <c r="D45" s="258"/>
      <c r="E45" s="579"/>
      <c r="F45" s="258"/>
      <c r="N45" s="255"/>
    </row>
    <row r="46" spans="2:14" ht="22.5">
      <c r="B46" s="255"/>
      <c r="D46" s="258"/>
      <c r="E46" s="579"/>
      <c r="F46" s="258"/>
      <c r="N46" s="255"/>
    </row>
    <row r="47" spans="2:14" ht="22.5">
      <c r="B47" s="255"/>
      <c r="D47" s="258"/>
      <c r="E47" s="579"/>
      <c r="F47" s="258"/>
      <c r="N47" s="255"/>
    </row>
    <row r="48" spans="2:14" ht="22.5">
      <c r="B48" s="255"/>
      <c r="D48" s="258"/>
      <c r="E48" s="579"/>
      <c r="F48" s="258"/>
      <c r="N48" s="255"/>
    </row>
    <row r="49" spans="2:14" ht="22.5">
      <c r="B49" s="255"/>
      <c r="D49" s="258"/>
      <c r="E49" s="579"/>
      <c r="F49" s="258"/>
      <c r="N49" s="255"/>
    </row>
    <row r="50" spans="2:14" ht="22.5">
      <c r="B50" s="255"/>
      <c r="D50" s="258"/>
      <c r="E50" s="579"/>
      <c r="F50" s="258"/>
      <c r="N50" s="255"/>
    </row>
    <row r="51" spans="2:14" ht="22.5">
      <c r="B51" s="255"/>
      <c r="D51" s="258"/>
      <c r="E51" s="579"/>
      <c r="F51" s="258"/>
      <c r="N51" s="255"/>
    </row>
    <row r="52" spans="2:14" ht="22.5">
      <c r="B52" s="255"/>
      <c r="D52" s="258"/>
      <c r="E52" s="579"/>
      <c r="F52" s="258"/>
      <c r="N52" s="255"/>
    </row>
    <row r="53" spans="2:14" ht="22.5">
      <c r="B53" s="255"/>
      <c r="D53" s="258"/>
      <c r="E53" s="579"/>
      <c r="F53" s="258"/>
      <c r="N53" s="255"/>
    </row>
    <row r="54" spans="2:14" ht="22.5">
      <c r="B54" s="255"/>
      <c r="D54" s="258"/>
      <c r="E54" s="579"/>
      <c r="F54" s="258"/>
      <c r="N54" s="255"/>
    </row>
    <row r="55" spans="2:14" ht="22.5">
      <c r="B55" s="255"/>
      <c r="D55" s="678"/>
      <c r="E55" s="579"/>
      <c r="F55" s="258"/>
      <c r="J55" s="252">
        <v>301750</v>
      </c>
      <c r="L55" s="829">
        <v>3000000</v>
      </c>
      <c r="N55" s="255"/>
    </row>
    <row r="56" spans="2:14" ht="22.5">
      <c r="B56" s="255"/>
      <c r="C56" s="680"/>
      <c r="D56" s="258"/>
      <c r="E56" s="579"/>
      <c r="F56" s="258"/>
      <c r="J56" s="829">
        <f>J55-J29</f>
        <v>34270</v>
      </c>
      <c r="L56" s="252">
        <v>267620</v>
      </c>
      <c r="N56" s="255"/>
    </row>
    <row r="57" spans="2:14" ht="22.5">
      <c r="B57" s="255"/>
      <c r="D57" s="252" t="s">
        <v>681</v>
      </c>
      <c r="E57" s="579"/>
      <c r="F57" s="258"/>
      <c r="H57" s="252">
        <f>109530+5000</f>
        <v>114530</v>
      </c>
      <c r="J57" s="252">
        <v>19600</v>
      </c>
      <c r="L57" s="829">
        <f>L55-L56</f>
        <v>2732380</v>
      </c>
      <c r="N57" s="255"/>
    </row>
    <row r="58" spans="2:14" ht="22.5">
      <c r="B58" s="255"/>
      <c r="E58" s="579"/>
      <c r="F58" s="258"/>
      <c r="J58" s="252">
        <v>14530</v>
      </c>
      <c r="N58" s="255"/>
    </row>
    <row r="59" spans="2:14" ht="22.5">
      <c r="B59" s="255"/>
      <c r="E59" s="579"/>
      <c r="J59" s="252">
        <f>SUM(J57:J58)</f>
        <v>34130</v>
      </c>
      <c r="N59" s="255"/>
    </row>
    <row r="60" spans="2:14" ht="22.5">
      <c r="B60" s="255"/>
      <c r="F60" s="258"/>
      <c r="N60" s="255"/>
    </row>
    <row r="61" spans="2:14" ht="22.5">
      <c r="B61" s="255"/>
      <c r="N61" s="255"/>
    </row>
    <row r="62" ht="22.5">
      <c r="B62" s="255"/>
    </row>
    <row r="63" ht="22.5">
      <c r="B63" s="255"/>
    </row>
    <row r="68" spans="2:11" ht="22.5">
      <c r="B68" s="85">
        <v>8</v>
      </c>
      <c r="C68" s="83" t="s">
        <v>228</v>
      </c>
      <c r="D68" s="90"/>
      <c r="E68" s="85"/>
      <c r="F68" s="309"/>
      <c r="G68" s="84">
        <v>197800</v>
      </c>
      <c r="H68" s="84"/>
      <c r="I68" s="84"/>
      <c r="J68" s="254">
        <f>G68-H68</f>
        <v>197800</v>
      </c>
      <c r="K68" s="85" t="s">
        <v>229</v>
      </c>
    </row>
    <row r="69" spans="2:14" ht="22.5">
      <c r="B69" s="85">
        <v>9</v>
      </c>
      <c r="C69" s="83" t="s">
        <v>239</v>
      </c>
      <c r="D69" s="90"/>
      <c r="E69" s="85"/>
      <c r="F69" s="309"/>
      <c r="G69" s="84">
        <v>149202</v>
      </c>
      <c r="H69" s="84"/>
      <c r="I69" s="84"/>
      <c r="J69" s="254">
        <f>G69-H69</f>
        <v>149202</v>
      </c>
      <c r="K69" s="85" t="s">
        <v>229</v>
      </c>
      <c r="L69" s="256"/>
      <c r="M69" s="256"/>
      <c r="N69" s="255"/>
    </row>
  </sheetData>
  <sheetProtection/>
  <mergeCells count="12">
    <mergeCell ref="B8:B9"/>
    <mergeCell ref="C8:D9"/>
    <mergeCell ref="E8:E9"/>
    <mergeCell ref="K8:K9"/>
    <mergeCell ref="G8:J8"/>
    <mergeCell ref="B27:B28"/>
    <mergeCell ref="C27:D28"/>
    <mergeCell ref="E27:E28"/>
    <mergeCell ref="G27:J27"/>
    <mergeCell ref="K27:K28"/>
    <mergeCell ref="N10:N29"/>
    <mergeCell ref="C29:D29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="118" zoomScaleNormal="118" zoomScalePageLayoutView="0" workbookViewId="0" topLeftCell="A6">
      <selection activeCell="C13" sqref="C13"/>
    </sheetView>
  </sheetViews>
  <sheetFormatPr defaultColWidth="9.140625" defaultRowHeight="12.75"/>
  <cols>
    <col min="1" max="1" width="4.140625" style="252" customWidth="1"/>
    <col min="2" max="2" width="9.140625" style="252" customWidth="1"/>
    <col min="3" max="3" width="34.140625" style="252" customWidth="1"/>
    <col min="4" max="5" width="12.8515625" style="252" customWidth="1"/>
    <col min="6" max="6" width="11.421875" style="252" customWidth="1"/>
    <col min="7" max="7" width="9.140625" style="252" customWidth="1"/>
    <col min="8" max="8" width="9.00390625" style="252" customWidth="1"/>
    <col min="9" max="9" width="11.28125" style="252" customWidth="1"/>
    <col min="10" max="10" width="10.28125" style="252" customWidth="1"/>
    <col min="11" max="11" width="15.00390625" style="252" customWidth="1"/>
    <col min="12" max="12" width="11.421875" style="252" bestFit="1" customWidth="1"/>
    <col min="13" max="13" width="10.8515625" style="252" bestFit="1" customWidth="1"/>
    <col min="14" max="16384" width="9.140625" style="252" customWidth="1"/>
  </cols>
  <sheetData>
    <row r="1" ht="20.25" customHeight="1">
      <c r="B1" s="252" t="s">
        <v>231</v>
      </c>
    </row>
    <row r="2" spans="1:13" ht="20.25" customHeight="1">
      <c r="A2" s="250" t="s">
        <v>221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2" ht="20.25" customHeight="1">
      <c r="A3" s="252" t="s">
        <v>222</v>
      </c>
      <c r="B3" s="253" t="s">
        <v>223</v>
      </c>
    </row>
    <row r="4" ht="20.25" customHeight="1">
      <c r="C4" s="252" t="s">
        <v>224</v>
      </c>
    </row>
    <row r="5" ht="20.25" customHeight="1">
      <c r="C5" s="252" t="s">
        <v>225</v>
      </c>
    </row>
    <row r="6" ht="20.25" customHeight="1">
      <c r="C6" s="252" t="s">
        <v>226</v>
      </c>
    </row>
    <row r="7" ht="20.25" customHeight="1">
      <c r="A7" s="252" t="s">
        <v>407</v>
      </c>
    </row>
    <row r="8" spans="1:11" ht="20.25" customHeight="1">
      <c r="A8" s="1083" t="s">
        <v>227</v>
      </c>
      <c r="B8" s="1081" t="s">
        <v>287</v>
      </c>
      <c r="C8" s="1082"/>
      <c r="D8" s="1083" t="s">
        <v>254</v>
      </c>
      <c r="E8" s="304" t="s">
        <v>0</v>
      </c>
      <c r="F8" s="1085" t="s">
        <v>1</v>
      </c>
      <c r="G8" s="1086"/>
      <c r="H8" s="1086"/>
      <c r="I8" s="1087"/>
      <c r="J8" s="1093" t="s">
        <v>2</v>
      </c>
      <c r="K8" s="371" t="s">
        <v>286</v>
      </c>
    </row>
    <row r="9" spans="1:13" ht="20.25" customHeight="1">
      <c r="A9" s="1084"/>
      <c r="B9" s="1007"/>
      <c r="C9" s="1009"/>
      <c r="D9" s="1084"/>
      <c r="E9" s="257" t="s">
        <v>255</v>
      </c>
      <c r="F9" s="597" t="s">
        <v>252</v>
      </c>
      <c r="G9" s="686" t="s">
        <v>253</v>
      </c>
      <c r="H9" s="686" t="s">
        <v>284</v>
      </c>
      <c r="I9" s="686" t="s">
        <v>27</v>
      </c>
      <c r="J9" s="1084"/>
      <c r="K9" s="372" t="s">
        <v>289</v>
      </c>
      <c r="M9" s="81"/>
    </row>
    <row r="10" spans="1:13" ht="20.25" customHeight="1">
      <c r="A10" s="490">
        <v>1</v>
      </c>
      <c r="B10" s="252" t="s">
        <v>682</v>
      </c>
      <c r="C10" s="492"/>
      <c r="D10" s="490" t="s">
        <v>661</v>
      </c>
      <c r="E10" s="623" t="s">
        <v>621</v>
      </c>
      <c r="F10" s="596"/>
      <c r="G10" s="384"/>
      <c r="H10" s="384"/>
      <c r="I10" s="595">
        <f>F10+G10+H10</f>
        <v>0</v>
      </c>
      <c r="J10" s="490" t="s">
        <v>684</v>
      </c>
      <c r="K10" s="490">
        <v>2338390</v>
      </c>
      <c r="L10" s="258"/>
      <c r="M10" s="1089"/>
    </row>
    <row r="11" spans="1:13" ht="20.25" customHeight="1">
      <c r="A11" s="490"/>
      <c r="B11" s="252" t="s">
        <v>683</v>
      </c>
      <c r="C11" s="492"/>
      <c r="D11" s="490"/>
      <c r="E11" s="623"/>
      <c r="F11" s="596"/>
      <c r="G11" s="384"/>
      <c r="H11" s="384"/>
      <c r="I11" s="595"/>
      <c r="J11" s="376"/>
      <c r="K11" s="490"/>
      <c r="L11" s="258"/>
      <c r="M11" s="1089"/>
    </row>
    <row r="12" spans="1:13" ht="20.25" customHeight="1">
      <c r="A12" s="490">
        <v>2</v>
      </c>
      <c r="B12" s="491" t="s">
        <v>514</v>
      </c>
      <c r="C12" s="492"/>
      <c r="D12" s="594" t="s">
        <v>431</v>
      </c>
      <c r="E12" s="688" t="s">
        <v>432</v>
      </c>
      <c r="F12" s="493">
        <v>267480</v>
      </c>
      <c r="G12" s="384"/>
      <c r="H12" s="384"/>
      <c r="I12" s="594">
        <f>F12+G12+H12</f>
        <v>267480</v>
      </c>
      <c r="J12" s="376" t="s">
        <v>292</v>
      </c>
      <c r="K12" s="490" t="s">
        <v>577</v>
      </c>
      <c r="L12" s="258"/>
      <c r="M12" s="1090"/>
    </row>
    <row r="13" spans="1:12" ht="20.25" customHeight="1">
      <c r="A13" s="490">
        <v>4</v>
      </c>
      <c r="B13" s="620" t="s">
        <v>673</v>
      </c>
      <c r="C13" s="791"/>
      <c r="D13" s="685"/>
      <c r="E13" s="531"/>
      <c r="F13" s="793">
        <v>150000</v>
      </c>
      <c r="G13" s="501"/>
      <c r="H13" s="590"/>
      <c r="I13" s="793">
        <f>F13</f>
        <v>150000</v>
      </c>
      <c r="J13" s="376"/>
      <c r="K13" s="827" t="s">
        <v>486</v>
      </c>
      <c r="L13" s="258"/>
    </row>
    <row r="14" spans="1:12" ht="20.25" customHeight="1">
      <c r="A14" s="490">
        <v>5</v>
      </c>
      <c r="B14" s="622" t="s">
        <v>674</v>
      </c>
      <c r="C14" s="649"/>
      <c r="D14" s="508" t="s">
        <v>670</v>
      </c>
      <c r="E14" s="508" t="s">
        <v>586</v>
      </c>
      <c r="F14" s="547">
        <v>10000</v>
      </c>
      <c r="G14" s="326"/>
      <c r="H14" s="496"/>
      <c r="I14" s="547">
        <f>F14</f>
        <v>10000</v>
      </c>
      <c r="J14" s="326"/>
      <c r="K14" s="828" t="s">
        <v>439</v>
      </c>
      <c r="L14" s="258"/>
    </row>
    <row r="15" spans="1:12" ht="20.25" customHeight="1">
      <c r="A15" s="490">
        <v>6</v>
      </c>
      <c r="B15" s="476" t="s">
        <v>675</v>
      </c>
      <c r="C15" s="492"/>
      <c r="D15" s="490"/>
      <c r="E15" s="688"/>
      <c r="F15" s="495">
        <v>119600</v>
      </c>
      <c r="G15" s="384"/>
      <c r="H15" s="384"/>
      <c r="I15" s="594">
        <f>F15</f>
        <v>119600</v>
      </c>
      <c r="J15" s="376"/>
      <c r="K15" s="376"/>
      <c r="L15" s="258"/>
    </row>
    <row r="16" spans="1:12" ht="20.25" customHeight="1">
      <c r="A16" s="496"/>
      <c r="B16" s="476" t="s">
        <v>594</v>
      </c>
      <c r="C16" s="498"/>
      <c r="D16" s="496"/>
      <c r="E16" s="499"/>
      <c r="F16" s="500"/>
      <c r="G16" s="384"/>
      <c r="H16" s="384"/>
      <c r="I16" s="594"/>
      <c r="J16" s="496"/>
      <c r="K16" s="490"/>
      <c r="L16" s="258"/>
    </row>
    <row r="17" spans="1:12" ht="20.25" customHeight="1">
      <c r="A17" s="496">
        <v>7</v>
      </c>
      <c r="B17" s="612" t="s">
        <v>676</v>
      </c>
      <c r="C17" s="649"/>
      <c r="D17" s="496"/>
      <c r="E17" s="499"/>
      <c r="F17" s="500">
        <v>114530</v>
      </c>
      <c r="G17" s="384"/>
      <c r="H17" s="384"/>
      <c r="I17" s="594">
        <f>F17</f>
        <v>114530</v>
      </c>
      <c r="J17" s="496"/>
      <c r="K17" s="490"/>
      <c r="L17" s="258"/>
    </row>
    <row r="18" spans="1:12" ht="20.25" customHeight="1">
      <c r="A18" s="496"/>
      <c r="B18" s="491"/>
      <c r="C18" s="498"/>
      <c r="D18" s="496"/>
      <c r="E18" s="499"/>
      <c r="F18" s="500"/>
      <c r="G18" s="384"/>
      <c r="H18" s="384"/>
      <c r="I18" s="594"/>
      <c r="J18" s="496"/>
      <c r="K18" s="490"/>
      <c r="L18" s="258"/>
    </row>
    <row r="19" spans="1:12" ht="20.25" customHeight="1">
      <c r="A19" s="496"/>
      <c r="B19" s="614"/>
      <c r="C19" s="498"/>
      <c r="D19" s="496"/>
      <c r="E19" s="499"/>
      <c r="F19" s="500">
        <f>SUM(F12:F18)</f>
        <v>661610</v>
      </c>
      <c r="G19" s="384"/>
      <c r="H19" s="384"/>
      <c r="I19" s="594">
        <f>F19</f>
        <v>661610</v>
      </c>
      <c r="J19" s="496"/>
      <c r="K19" s="490"/>
      <c r="L19" s="258"/>
    </row>
    <row r="20" spans="1:12" ht="20.25" customHeight="1">
      <c r="A20" s="496"/>
      <c r="B20" s="614"/>
      <c r="C20" s="498"/>
      <c r="D20" s="496"/>
      <c r="E20" s="499"/>
      <c r="F20" s="500"/>
      <c r="G20" s="384"/>
      <c r="H20" s="384"/>
      <c r="I20" s="594"/>
      <c r="J20" s="496"/>
      <c r="K20" s="490"/>
      <c r="L20" s="258"/>
    </row>
    <row r="21" spans="1:12" ht="20.25" customHeight="1">
      <c r="A21" s="496"/>
      <c r="B21" s="614"/>
      <c r="C21" s="498"/>
      <c r="D21" s="496"/>
      <c r="E21" s="499"/>
      <c r="F21" s="500">
        <f>F10-F19</f>
        <v>-661610</v>
      </c>
      <c r="G21" s="384"/>
      <c r="H21" s="384"/>
      <c r="I21" s="594">
        <f>F21</f>
        <v>-661610</v>
      </c>
      <c r="J21" s="496"/>
      <c r="K21" s="490"/>
      <c r="L21" s="258"/>
    </row>
    <row r="22" spans="1:12" ht="20.25" customHeight="1">
      <c r="A22" s="496"/>
      <c r="B22" s="614"/>
      <c r="C22" s="498"/>
      <c r="D22" s="496"/>
      <c r="E22" s="499"/>
      <c r="F22" s="500"/>
      <c r="G22" s="384"/>
      <c r="H22" s="384"/>
      <c r="I22" s="598"/>
      <c r="J22" s="496"/>
      <c r="K22" s="490"/>
      <c r="L22" s="258"/>
    </row>
    <row r="23" spans="1:12" ht="20.25" customHeight="1">
      <c r="A23" s="496"/>
      <c r="B23" s="614"/>
      <c r="C23" s="498"/>
      <c r="D23" s="496"/>
      <c r="E23" s="499"/>
      <c r="F23" s="500"/>
      <c r="G23" s="384"/>
      <c r="H23" s="384"/>
      <c r="I23" s="598"/>
      <c r="J23" s="496"/>
      <c r="K23" s="490"/>
      <c r="L23" s="258"/>
    </row>
    <row r="24" spans="1:12" ht="20.25" customHeight="1">
      <c r="A24" s="496"/>
      <c r="B24" s="614"/>
      <c r="C24" s="498"/>
      <c r="D24" s="496"/>
      <c r="E24" s="499"/>
      <c r="F24" s="500"/>
      <c r="G24" s="384"/>
      <c r="H24" s="384"/>
      <c r="I24" s="598"/>
      <c r="J24" s="496"/>
      <c r="K24" s="490"/>
      <c r="L24" s="258"/>
    </row>
    <row r="25" spans="1:12" ht="20.25" customHeight="1">
      <c r="A25" s="496"/>
      <c r="B25" s="614"/>
      <c r="C25" s="498"/>
      <c r="D25" s="496"/>
      <c r="E25" s="499"/>
      <c r="F25" s="500"/>
      <c r="G25" s="384"/>
      <c r="H25" s="384"/>
      <c r="I25" s="598"/>
      <c r="J25" s="496"/>
      <c r="K25" s="490"/>
      <c r="L25" s="258"/>
    </row>
    <row r="26" spans="1:12" ht="20.25" customHeight="1">
      <c r="A26" s="496"/>
      <c r="B26" s="497"/>
      <c r="C26" s="498"/>
      <c r="D26" s="496"/>
      <c r="E26" s="499"/>
      <c r="F26" s="500"/>
      <c r="G26" s="384"/>
      <c r="H26" s="384"/>
      <c r="I26" s="561"/>
      <c r="J26" s="501"/>
      <c r="K26" s="376"/>
      <c r="L26" s="258"/>
    </row>
    <row r="27" spans="1:11" ht="20.25" customHeight="1">
      <c r="A27" s="326"/>
      <c r="B27" s="325"/>
      <c r="C27" s="489" t="s">
        <v>28</v>
      </c>
      <c r="D27" s="324"/>
      <c r="E27" s="324"/>
      <c r="F27" s="676">
        <f>SUM(F12:F26)</f>
        <v>661610</v>
      </c>
      <c r="G27" s="560"/>
      <c r="H27" s="560"/>
      <c r="I27" s="595">
        <f>SUM(I12:I26)</f>
        <v>661610</v>
      </c>
      <c r="J27" s="373"/>
      <c r="K27" s="326"/>
    </row>
    <row r="28" spans="1:13" ht="22.5">
      <c r="A28" s="255"/>
      <c r="M28" s="255"/>
    </row>
    <row r="29" spans="1:13" ht="22.5">
      <c r="A29" s="255"/>
      <c r="B29" s="679"/>
      <c r="C29" s="678"/>
      <c r="E29" s="258"/>
      <c r="M29" s="255"/>
    </row>
    <row r="30" spans="1:13" ht="22.5">
      <c r="A30" s="255"/>
      <c r="C30" s="258"/>
      <c r="D30" s="579"/>
      <c r="E30" s="258"/>
      <c r="M30" s="255"/>
    </row>
    <row r="31" spans="1:13" ht="22.5">
      <c r="A31" s="255"/>
      <c r="C31" s="678"/>
      <c r="D31" s="579"/>
      <c r="E31" s="258"/>
      <c r="M31" s="255"/>
    </row>
    <row r="32" spans="1:13" ht="22.5">
      <c r="A32" s="255"/>
      <c r="B32" s="680"/>
      <c r="C32" s="258"/>
      <c r="D32" s="579"/>
      <c r="E32" s="258"/>
      <c r="M32" s="255"/>
    </row>
    <row r="33" spans="1:13" ht="22.5">
      <c r="A33" s="255"/>
      <c r="C33" s="252" t="s">
        <v>681</v>
      </c>
      <c r="D33" s="579"/>
      <c r="E33" s="258"/>
      <c r="M33" s="255"/>
    </row>
    <row r="34" spans="1:13" ht="22.5">
      <c r="A34" s="255"/>
      <c r="D34" s="579"/>
      <c r="E34" s="258"/>
      <c r="M34" s="255"/>
    </row>
    <row r="35" spans="1:13" ht="22.5">
      <c r="A35" s="255"/>
      <c r="D35" s="579"/>
      <c r="M35" s="255"/>
    </row>
    <row r="36" spans="1:13" ht="22.5">
      <c r="A36" s="255"/>
      <c r="E36" s="258"/>
      <c r="M36" s="255"/>
    </row>
    <row r="37" spans="1:13" ht="22.5">
      <c r="A37" s="255"/>
      <c r="M37" s="255"/>
    </row>
    <row r="38" ht="22.5">
      <c r="A38" s="255"/>
    </row>
    <row r="39" ht="22.5">
      <c r="A39" s="255"/>
    </row>
    <row r="44" spans="1:10" ht="22.5">
      <c r="A44" s="85">
        <v>8</v>
      </c>
      <c r="B44" s="83" t="s">
        <v>228</v>
      </c>
      <c r="C44" s="90"/>
      <c r="D44" s="85"/>
      <c r="E44" s="403"/>
      <c r="F44" s="84">
        <v>197800</v>
      </c>
      <c r="G44" s="84"/>
      <c r="H44" s="84"/>
      <c r="I44" s="254">
        <f>F44-G44</f>
        <v>197800</v>
      </c>
      <c r="J44" s="85" t="s">
        <v>229</v>
      </c>
    </row>
    <row r="45" spans="1:13" ht="22.5">
      <c r="A45" s="85">
        <v>9</v>
      </c>
      <c r="B45" s="83" t="s">
        <v>239</v>
      </c>
      <c r="C45" s="90"/>
      <c r="D45" s="85"/>
      <c r="E45" s="403"/>
      <c r="F45" s="84">
        <v>149202</v>
      </c>
      <c r="G45" s="84"/>
      <c r="H45" s="84"/>
      <c r="I45" s="254">
        <f>F45-G45</f>
        <v>149202</v>
      </c>
      <c r="J45" s="85" t="s">
        <v>229</v>
      </c>
      <c r="K45" s="256"/>
      <c r="L45" s="256"/>
      <c r="M45" s="255"/>
    </row>
  </sheetData>
  <sheetProtection/>
  <mergeCells count="6">
    <mergeCell ref="M10:M12"/>
    <mergeCell ref="A8:A9"/>
    <mergeCell ref="B8:C9"/>
    <mergeCell ref="D8:D9"/>
    <mergeCell ref="F8:I8"/>
    <mergeCell ref="J8:J9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Student</cp:lastModifiedBy>
  <cp:lastPrinted>2013-02-22T07:57:06Z</cp:lastPrinted>
  <dcterms:created xsi:type="dcterms:W3CDTF">2008-09-18T06:26:03Z</dcterms:created>
  <dcterms:modified xsi:type="dcterms:W3CDTF">2013-02-22T07:57:51Z</dcterms:modified>
  <cp:category/>
  <cp:version/>
  <cp:contentType/>
  <cp:contentStatus/>
</cp:coreProperties>
</file>